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Чек-лист" sheetId="1" r:id="rId3"/>
    <sheet state="hidden" name="tech" sheetId="2" r:id="rId4"/>
    <sheet state="hidden" name="Sheet3" sheetId="3" r:id="rId5"/>
    <sheet state="hidden" name="Sheet2" sheetId="4" r:id="rId6"/>
  </sheets>
  <definedNames/>
  <calcPr/>
</workbook>
</file>

<file path=xl/sharedStrings.xml><?xml version="1.0" encoding="utf-8"?>
<sst xmlns="http://schemas.openxmlformats.org/spreadsheetml/2006/main" count="252" uniqueCount="250">
  <si>
    <t>Аккаунт</t>
  </si>
  <si>
    <t>да</t>
  </si>
  <si>
    <t>Новый курс Бизнес-Молодости «Реальный ВКонтакте»:</t>
  </si>
  <si>
    <t>нет</t>
  </si>
  <si>
    <t>Сервисы</t>
  </si>
  <si>
    <t>Фишки</t>
  </si>
  <si>
    <t>Коменты</t>
  </si>
  <si>
    <t>Клики</t>
  </si>
  <si>
    <t>Лайки</t>
  </si>
  <si>
    <t>Стандарты</t>
  </si>
  <si>
    <t>Статистика и аналитика</t>
  </si>
  <si>
    <t>Софты</t>
  </si>
  <si>
    <t>ЧЕК-ЛИСТ ОЦЕНКИ УРОВНЯ КОММЕРЧЕСКОГО ИСПОЛЬЗОВАНИЯ ВКОНТАКТЕ</t>
  </si>
  <si>
    <t>Инструкция
Для оценки уровняиспользования Вами ВКонтакте  для привлеченя клиентов ответьте Да или Нет в графе "Ответ" в синих ячейках. В результате вы получите итовую оценку и поймете свои зоны роста</t>
  </si>
  <si>
    <t>ВОПРОСЫ</t>
  </si>
  <si>
    <t>ОТВЕТ</t>
  </si>
  <si>
    <t>Вес</t>
  </si>
  <si>
    <t>Оценка</t>
  </si>
  <si>
    <t>%</t>
  </si>
  <si>
    <t>Максимум</t>
  </si>
  <si>
    <t>Я ХОЧУ РАЗВИВАТЬ</t>
  </si>
  <si>
    <t>Личную страницу в вконтакте (личный PR)</t>
  </si>
  <si>
    <t xml:space="preserve">Личную страницу для продажи товаров или услуг </t>
  </si>
  <si>
    <t>Сообщество Вкотакте</t>
  </si>
  <si>
    <t>СЕЙЧАС У МЕНЯ</t>
  </si>
  <si>
    <t xml:space="preserve">Нет странице в вконтакте </t>
  </si>
  <si>
    <t>Только одина страница вконтакте</t>
  </si>
  <si>
    <t>Личная страница и сообщество</t>
  </si>
  <si>
    <t xml:space="preserve">Более 5 страниц и сообществ </t>
  </si>
  <si>
    <t>Я ИСПОЛЬЗУЮ ВКОНТАКТЕ</t>
  </si>
  <si>
    <t>Менее 1 года</t>
  </si>
  <si>
    <t>Более 1-3 года</t>
  </si>
  <si>
    <t xml:space="preserve">Более 3 лет </t>
  </si>
  <si>
    <t>НА МОЕЙ СТЕНЕ ВКОНТАКТЕ</t>
  </si>
  <si>
    <t>Менее 20 постов</t>
  </si>
  <si>
    <t>20-50 постов</t>
  </si>
  <si>
    <t xml:space="preserve">50-300 постов </t>
  </si>
  <si>
    <t>300-1000 постов</t>
  </si>
  <si>
    <t>Более 1000 постов</t>
  </si>
  <si>
    <t xml:space="preserve">НА МОЕЙ СТРАНИЦЕ ВКОНТАКТЕ </t>
  </si>
  <si>
    <t>Менее 100 подписчиков</t>
  </si>
  <si>
    <t>100-1000 подписчиков</t>
  </si>
  <si>
    <t>1000-5000 подписчиков</t>
  </si>
  <si>
    <t>5000-15000 подписчиков</t>
  </si>
  <si>
    <t xml:space="preserve">15000-50000 подписчиков </t>
  </si>
  <si>
    <t xml:space="preserve">50000-100000 подписчиков </t>
  </si>
  <si>
    <t>100000-300000 подписчиков</t>
  </si>
  <si>
    <t>300000-1000000 подписчиков</t>
  </si>
  <si>
    <t xml:space="preserve">1 000 000+ подписчиков </t>
  </si>
  <si>
    <t xml:space="preserve">МОИ ПОСТЫ В ГРУППЕ В СРЕДНЕМ СОБИРАЮТ </t>
  </si>
  <si>
    <t>менее 10 лайков</t>
  </si>
  <si>
    <t xml:space="preserve">10-30 лайков </t>
  </si>
  <si>
    <t>30-100 лайков</t>
  </si>
  <si>
    <t>100-300 лайков</t>
  </si>
  <si>
    <t xml:space="preserve">300-1000 лайков </t>
  </si>
  <si>
    <t xml:space="preserve">1000-5000 лайков </t>
  </si>
  <si>
    <t>болеее 5000 лайков</t>
  </si>
  <si>
    <t>ЗА ПОСЛЕДНИЙ МЕСЯЦ НА МОЮ СТРАНИЦУ ПОДПИСАЛИСЬ</t>
  </si>
  <si>
    <t>Никто</t>
  </si>
  <si>
    <t xml:space="preserve">20 человек </t>
  </si>
  <si>
    <t>20-300 человек</t>
  </si>
  <si>
    <t xml:space="preserve">300-3000 человек </t>
  </si>
  <si>
    <t>3000-10 000 человек</t>
  </si>
  <si>
    <t>более 10 000 человек</t>
  </si>
  <si>
    <t>ЗАПОЛНЕНИЕ ГРУППЫ ВКОНТАКТЕ</t>
  </si>
  <si>
    <t xml:space="preserve">В моей сообществе есть аватарка </t>
  </si>
  <si>
    <t>Название сообщества указывает на целевую аудиторию в сообществе</t>
  </si>
  <si>
    <t>В статусе сообщества указзанн оффер или описание продукта</t>
  </si>
  <si>
    <t>В сообществе стоит указанны администраторы и номер для связи</t>
  </si>
  <si>
    <t>В разделе "ссыкли" стоить ссылка на лендинг или мобильный сайт</t>
  </si>
  <si>
    <t>В моей группе есть wiki-меню</t>
  </si>
  <si>
    <t>В разделе контакты указаны основные контактные лица</t>
  </si>
  <si>
    <t>В описании указаны основные ценности продукта</t>
  </si>
  <si>
    <t>В описании описано какой контент вы публикуете в сообществе</t>
  </si>
  <si>
    <t>ИСПОЛЬЗОВАНИЕ КЛЮЧЕВЫХ СЛОВ ДЛЯ ПРОДВИЖЕНИЯ В ПОИСКЕ</t>
  </si>
  <si>
    <t>Поле "Название" содержит ключевые слова для поиска</t>
  </si>
  <si>
    <t>Мой аккаунт виден в топ 5 на странице поиска по ключевым словам</t>
  </si>
  <si>
    <t>Мой аккаунт виден в топ 50 на странице поиска по ключевым словам</t>
  </si>
  <si>
    <t>Мой аккаунт не виден на странице поиска по ключевым словам</t>
  </si>
  <si>
    <t>ПОСТИНГ</t>
  </si>
  <si>
    <t>Я выкладываю посты всегда в одно и тоже время (лучшего всего)</t>
  </si>
  <si>
    <t>У меня есть утвержденный график выкладывания постов (контент-план)</t>
  </si>
  <si>
    <t>Я осознанно (не случайно) выбираю время для выкладывания постов</t>
  </si>
  <si>
    <t>Я использую специальный софт для автоматизации постинга</t>
  </si>
  <si>
    <t>Я ВЫКЛАДЫВАЮ ПОСТЫ</t>
  </si>
  <si>
    <t>1 пост ежедневно (норм)</t>
  </si>
  <si>
    <t>2-3 поста ежедневно (круто)</t>
  </si>
  <si>
    <t>1-5 постов в неделю (ну так...)</t>
  </si>
  <si>
    <t>как получится или как вспомню об этом (это не серьезно)</t>
  </si>
  <si>
    <t>ОБЫЧНО Я ГОТОВЛЮ ПОСТЫ</t>
  </si>
  <si>
    <t>Заранее на неделю вперед (хорошо)</t>
  </si>
  <si>
    <t>Заранее на две недели вперед (тоже хорошо)</t>
  </si>
  <si>
    <t>Заранее на месяц вперед (отлично)</t>
  </si>
  <si>
    <t>В день выхода поста (не очень профессионально)</t>
  </si>
  <si>
    <t>КОНТЕНТ</t>
  </si>
  <si>
    <t>ИСТОЧНИКИ КОНТЕКТА</t>
  </si>
  <si>
    <t xml:space="preserve">Моя жизнь </t>
  </si>
  <si>
    <t xml:space="preserve">Беру из других страниц и сообществ вконтакте </t>
  </si>
  <si>
    <t xml:space="preserve">Беру из других соцсетей </t>
  </si>
  <si>
    <t>Ищу в интернете</t>
  </si>
  <si>
    <t>Самостоятельно создаю контент (верный путь!)</t>
  </si>
  <si>
    <t>Перевожу иностранные статьи</t>
  </si>
  <si>
    <t>КАЧЕСТВО КОНТЕНТА</t>
  </si>
  <si>
    <t>Я размещаю только фотографии без описания</t>
  </si>
  <si>
    <t>Я размещаю фото с осмысленным описанием</t>
  </si>
  <si>
    <t>Я размещаю в постах не только фото, но и видео и опросы</t>
  </si>
  <si>
    <t>Для размещения я делаю фото на свой телефон</t>
  </si>
  <si>
    <t>Я делаю фото на профессиональную камеру</t>
  </si>
  <si>
    <t>Фотосъемкой контента занимается профессиональный фотограф</t>
  </si>
  <si>
    <t>Контент в моем аккаунте делится на тематические рубрики</t>
  </si>
  <si>
    <t>СЕРВИСЫ И СОФТЫ</t>
  </si>
  <si>
    <t>ДЛЯ ПРОДВИЖЕНИЯ ВКОНТАКТЕ Я ИСПОЛЬЗУЮ</t>
  </si>
  <si>
    <t>Сервис автопостинга</t>
  </si>
  <si>
    <t>Сервис массфоловинга</t>
  </si>
  <si>
    <t>Сервис аналитики</t>
  </si>
  <si>
    <t>Сервис автоматизации конкурсов</t>
  </si>
  <si>
    <t>Биржи рекламы (заказываю рекламу)</t>
  </si>
  <si>
    <t>Я ЗНАЮ И ПРОБОВАЛ ИСПОЛЬЗОВАТЬ СЕРСИСЫ</t>
  </si>
  <si>
    <t>SMM Planer</t>
  </si>
  <si>
    <t>Popsters</t>
  </si>
  <si>
    <t>SocFishing</t>
  </si>
  <si>
    <t>VkTracker</t>
  </si>
  <si>
    <t>Приложение Дезертир</t>
  </si>
  <si>
    <t>Я Метрика</t>
  </si>
  <si>
    <t>Церебро Таргет</t>
  </si>
  <si>
    <t>Segmento Target</t>
  </si>
  <si>
    <t>Publer</t>
  </si>
  <si>
    <t>Дезертир</t>
  </si>
  <si>
    <t>Pepper.Ninja</t>
  </si>
  <si>
    <t>Allsocial.ru</t>
  </si>
  <si>
    <t>SocialStats.ru</t>
  </si>
  <si>
    <t>Sociate.ru</t>
  </si>
  <si>
    <t>GoPump</t>
  </si>
  <si>
    <t>БЕЗОПАСНОСТЬ</t>
  </si>
  <si>
    <t>Я знаю лимиты действий в день на лайки, подписки и отписки</t>
  </si>
  <si>
    <t>Я знаю какой контент является недопустимым</t>
  </si>
  <si>
    <t>Я знаю как безопасно и надежно хранить пароли к странице вконтакте</t>
  </si>
  <si>
    <t>Я знаю юридические особенности проведения конкурсов Вконтакте</t>
  </si>
  <si>
    <t>МЕТОДЫ ПРОДВИЖЕНИЯ</t>
  </si>
  <si>
    <t>ПРОДАЖИ С ЛИЧНОЙ СТРАНИЦЫ</t>
  </si>
  <si>
    <t>У меня есть личная страница и я использую ее для бизнеса</t>
  </si>
  <si>
    <t>На моей странице размещается интересный контент для моей ЦА</t>
  </si>
  <si>
    <t>У меня в друзьях мои партнеры и покупатели</t>
  </si>
  <si>
    <t>Я продвигаюсь с помощью личной истории</t>
  </si>
  <si>
    <t>У меня стоит настоящее на аватарке</t>
  </si>
  <si>
    <t>У меня в статусе указано чем я могу быть полезен людям</t>
  </si>
  <si>
    <t>У меня полностью заполнен профиль ВКонтакте</t>
  </si>
  <si>
    <t>МАССФОЛОВИНГ И МАССЛАЙКИНГ</t>
  </si>
  <si>
    <t>Я знаю что такое массфоловинг и масслайкинг</t>
  </si>
  <si>
    <t>Я использую технологии массфоловинга и масслайкинга для продвижения ВКОНТАКТЕ</t>
  </si>
  <si>
    <t>Я знаю как собирать целевую аудиторию по хэштегам</t>
  </si>
  <si>
    <t>Я знаю как собирать целевую аудиторию по конкурентам</t>
  </si>
  <si>
    <t>Я знаю как собирать целевую аудиторию по интересам</t>
  </si>
  <si>
    <t>Я знаю как собирать целевую аудиторию по геотаргетингу</t>
  </si>
  <si>
    <t>Я получаю 10-20 новых подписчиков ежедневно (мало)</t>
  </si>
  <si>
    <t>Я получаю 20-50 новых подписчиков ежедневно (пойдет)</t>
  </si>
  <si>
    <t>Я получаю 50-100 новых подписчиков ежедневно (хорошо)</t>
  </si>
  <si>
    <t>Я получаю 100 новых подписчиков ежедневно (отлично)</t>
  </si>
  <si>
    <t>Я использую сразу несколько аккаунтов для максимально быстрого охвата базы</t>
  </si>
  <si>
    <t xml:space="preserve">РЕКЛАМНЫЕ СООБЩЕСТВА </t>
  </si>
  <si>
    <t>Я знаю что такое рекламные сообщества в вконтакте</t>
  </si>
  <si>
    <t>Я размещаю рекламу в сообществах</t>
  </si>
  <si>
    <t>Я знаю где найти тематические сообщества для размещения своей рекламы</t>
  </si>
  <si>
    <t>Я знаю как выбрать сообщество для размещения рекламы с максимальной результативностью</t>
  </si>
  <si>
    <t>Я размещаю рекламу в сообществах на постоянной основе</t>
  </si>
  <si>
    <t>Я размещаю рекламу в сообществах от раза к разу</t>
  </si>
  <si>
    <t>БИРЖЫ РЕКЛАМЫ</t>
  </si>
  <si>
    <t>Я знаю что такое биржи рекламы вконтакте</t>
  </si>
  <si>
    <t>Я размещаю рекламу через биржи рекламы</t>
  </si>
  <si>
    <t xml:space="preserve">Я знаю как выбрать аккаунт для размещения рекламы с максимальным результатом </t>
  </si>
  <si>
    <t>Я размещаю рекламу через биржи на постоянной основе</t>
  </si>
  <si>
    <t>Я размещаю рекламу через биржи от раза к разу</t>
  </si>
  <si>
    <t>ОФИЦИАЛЬНАЯ РЕКЛАМА ВКОНТАКТЕ (ТАРГЕТИРОВАННАЯ РЕКЛАМА)</t>
  </si>
  <si>
    <t>Я знаю что такое таргетированная реклама в вконтакте</t>
  </si>
  <si>
    <t>Я использую таргетированную рекламу в вконтакте</t>
  </si>
  <si>
    <t>Я получаю лидов (заявки) с таргетированной рекламы в вконтакте</t>
  </si>
  <si>
    <t>Я трачу на таргетированную рекламу менее 5000 в месяц (пока пробую)</t>
  </si>
  <si>
    <t>Я трачу на таргетированную рекламу 5000 - 25 000 в месяц (вроде работает)</t>
  </si>
  <si>
    <t>Я трачу на таргетированную рекламу 25 000 - 100 000 в месяц (мне подходит!)</t>
  </si>
  <si>
    <t>Я трачу на таргетированную рекламу 100 000 - 300 000 в месяц (важный канал продаж)</t>
  </si>
  <si>
    <t>Я трачу на таргетированную рекламу более 300 000 в месяц (как я раньше без нее жил?!)</t>
  </si>
  <si>
    <t>КОНКУРСНЫЕ МЕХАНИКИ</t>
  </si>
  <si>
    <t>Я не использую конкурсы для продвижения своего сообщества</t>
  </si>
  <si>
    <t>Я провожу конкурсы время от времени</t>
  </si>
  <si>
    <t>Я провожу конкурсы на постоянной основе</t>
  </si>
  <si>
    <t>Один конкурс в среденем приносит мне менее 100 новых подписчиков (ну а что, нормально)</t>
  </si>
  <si>
    <t>Один конкурс в среденем приносит мне 100-500 новых подписчиков (хорошо)</t>
  </si>
  <si>
    <t>Один конкурс в среденем приносит мне 500-2000 новых подписчиков (очень хорошо)</t>
  </si>
  <si>
    <t>Один конкурс в среденем приносит мне более 2000 новых подписчиков (ого!)</t>
  </si>
  <si>
    <t>МЕРОПРИЯТИЯ</t>
  </si>
  <si>
    <t>Я не провожу мероприятия в своем бизнесе</t>
  </si>
  <si>
    <t>Я провожу мероприятия для презентации и продажи своих продуктов и услуг</t>
  </si>
  <si>
    <t>Я использую мероприятия ВКонтакте для привлечения участников на свои мероприятия</t>
  </si>
  <si>
    <t>Я пользуюсь сервисами инвайтинга для привлечения участников на мероприятия</t>
  </si>
  <si>
    <t>Я собираю на мероприятия более 10 человек</t>
  </si>
  <si>
    <t>Я собираю на мероприятия более 50 человек</t>
  </si>
  <si>
    <t>Я собираю на мероприятия более 100 человек</t>
  </si>
  <si>
    <t>МАРКЕТИНГ ОКРУЖЕНИЯ</t>
  </si>
  <si>
    <t>На моем сайте утановлен виджет Вконтакте</t>
  </si>
  <si>
    <t>Во всех моих рекламных материалах и в оффлайн точках указан адрес в вконтакте</t>
  </si>
  <si>
    <t>В моей подписи к письмам указан адрес в вконтакте</t>
  </si>
  <si>
    <t>Сколько у вас аккаунтов в инстаграмме?</t>
  </si>
  <si>
    <t>Вы знаете что делать в случае блокировки акканута (бана)?</t>
  </si>
  <si>
    <t>ПОКАЗАТЕЛИ</t>
  </si>
  <si>
    <t>Сколько лайков?</t>
  </si>
  <si>
    <t>Сколько постов в день/неделю?</t>
  </si>
  <si>
    <t>Ночные посты?</t>
  </si>
  <si>
    <t>Дневные посты?</t>
  </si>
  <si>
    <t>Я ЕЖЕДНЕВНО ОТСЛЕЖИВАЮ ПОКАЗАТЕЛИ</t>
  </si>
  <si>
    <t>Стратегия постинга?</t>
  </si>
  <si>
    <t>Прирост количества подписчиков (кол-во новых подписчиков)</t>
  </si>
  <si>
    <t>Активность аудитории по лайкам (кол-во лайков)</t>
  </si>
  <si>
    <t>Вовлеченность аудитории по комментариям (кол-во комментариев)</t>
  </si>
  <si>
    <t>Интерес к продукту/услуге в комментариях (кол-во комментариев)</t>
  </si>
  <si>
    <t>Интерес к продукту/услуге в личных сообщения сообщества (кол-во сообщений)</t>
  </si>
  <si>
    <t>Входящие звонки из вконтакте (кол-во звонков)</t>
  </si>
  <si>
    <t>Количество переходов из вконтакте на сайт</t>
  </si>
  <si>
    <t>Суммарное количество заявок (лидов) из комментариев, мессенжеров, директа и звонков</t>
  </si>
  <si>
    <t>Кол-во сделок по лидам из вконтакте</t>
  </si>
  <si>
    <t>Выручка по лидам из вконтакте</t>
  </si>
  <si>
    <t>ИНДЕКС АКТИВНОЙ АУДИТОРИИ</t>
  </si>
  <si>
    <t>Я знаю как рассчитать индекс активности аудитории для своего аккаунта</t>
  </si>
  <si>
    <t>Я отслеживаю индекс активности аудитории для своего аккаунта</t>
  </si>
  <si>
    <t>Индекс активности аудитории составляет менее 1% (плохо)</t>
  </si>
  <si>
    <t>Индекс активности аудитории составляет 1-5% (нормально)</t>
  </si>
  <si>
    <t>Индекс активности аудитории составляет более 5% (хорошо)</t>
  </si>
  <si>
    <t xml:space="preserve">ИНДЕКС ВОВЛЕЧЕННОСТИ АУДИТОРИЙ </t>
  </si>
  <si>
    <t>Я знаю как рассчитать индекс волеченности аудитории для своего аккаунта</t>
  </si>
  <si>
    <t>Я отслеживаю индекс вовлеченности аудитории для своего аккаунта</t>
  </si>
  <si>
    <t>Индекс вовлеченности аудитории составляет менее 0,02% (плохо)</t>
  </si>
  <si>
    <t>Индекс вовлеченности аудитории составляет 0,02-0,05% (нормально)</t>
  </si>
  <si>
    <t>Индекс вовлеченности аудитории составляет более 0,05% (хорошо)</t>
  </si>
  <si>
    <t>БЮДЖЕТ НА ПРОДВИЖЕНИЕ В ВКОНТАКТЕ</t>
  </si>
  <si>
    <t>У меня определен конкретный маркетинговый бюджет на продвижение в вконтакте</t>
  </si>
  <si>
    <t>Бюджет составляет 1000 - 10 000 руб. в месяц (хорошо, что он есть)</t>
  </si>
  <si>
    <t xml:space="preserve">Бюджет составляет 10 000 - 50 000 руб. в месяц (нормально) </t>
  </si>
  <si>
    <t>Бюджет составляет 50 000 - 100 000 руб. в месяц (хорошо)</t>
  </si>
  <si>
    <t>Бюджет составляет 100 000 руб. в месяц (становится интересно)</t>
  </si>
  <si>
    <t>МЕНЕДЖМЕНТ</t>
  </si>
  <si>
    <t>Я сам делаю посты и общаюсь с клиентами в вконтакте</t>
  </si>
  <si>
    <t>За подготовку и размещение постов в вконтакте отвечает контент-менеджер</t>
  </si>
  <si>
    <t>За общение с клиентами в вконтакте отвечает менеджер по продажам</t>
  </si>
  <si>
    <t>Я отвечаю на все (осмысленные) комментарии своих подписчиков</t>
  </si>
  <si>
    <t>У меня прописаны скрипты для работы с вконтакте (ответы на типовые вопросы клиентов)</t>
  </si>
  <si>
    <t>Я использую все популярные мессенджеры для общения с клиентами (whatsapp, viber, telegram)</t>
  </si>
  <si>
    <t>Заявки из вконтакте заносятся в CRM</t>
  </si>
  <si>
    <t>У меня составлены инструкции для менеджеров по работе с клиентами из вконтакте</t>
  </si>
  <si>
    <t>Для SMM-менеджера разработана система KPI</t>
  </si>
  <si>
    <t>У меня составлен план продаж и маркетинг план на 3 месяца по вконтакте</t>
  </si>
  <si>
    <t>Ваша оценка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</si>
</sst>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color rgb="FFFFFFFF"/>
      <name val="Arial"/>
    </font>
    <font>
      <u/>
      <sz val="14.0"/>
      <color rgb="FFFFFFFF"/>
      <name val="Arial"/>
    </font>
    <font/>
    <font>
      <b/>
      <sz val="16.0"/>
      <name val="Arial"/>
    </font>
    <font>
      <b/>
      <sz val="10.0"/>
      <color rgb="FF000000"/>
      <name val="Arial"/>
    </font>
    <font>
      <u/>
      <sz val="10.0"/>
      <color rgb="FF0000FF"/>
      <name val="Arial"/>
    </font>
    <font>
      <i/>
      <sz val="10.0"/>
      <name val="Arial"/>
    </font>
    <font>
      <b/>
      <sz val="11.0"/>
      <color rgb="FF000000"/>
      <name val="Arial"/>
    </font>
    <font>
      <b/>
      <sz val="12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1C232"/>
        <bgColor rgb="FFF1C232"/>
      </patternFill>
    </fill>
  </fills>
  <borders count="13">
    <border>
      <left/>
      <right/>
      <top/>
      <bottom/>
    </border>
    <border>
      <left style="thin">
        <color rgb="FF000000"/>
      </left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/>
    </xf>
    <xf borderId="0" fillId="0" fontId="1" numFmtId="0" xfId="0" applyFont="1"/>
    <xf borderId="0" fillId="0" fontId="0" numFmtId="0" xfId="0" applyFont="1"/>
    <xf borderId="0" fillId="0" fontId="2" numFmtId="0" xfId="0" applyFont="1"/>
    <xf borderId="0" fillId="0" fontId="0" numFmtId="0" xfId="0" applyFont="1"/>
    <xf borderId="0" fillId="2" fontId="3" numFmtId="0" xfId="0" applyAlignment="1" applyBorder="1" applyFill="1" applyFont="1">
      <alignment horizontal="right"/>
    </xf>
    <xf borderId="0" fillId="2" fontId="4" numFmtId="0" xfId="0" applyAlignment="1" applyBorder="1" applyFont="1">
      <alignment horizontal="center"/>
    </xf>
    <xf borderId="0" fillId="0" fontId="5" numFmtId="0" xfId="0" applyBorder="1" applyFont="1"/>
    <xf borderId="0" fillId="0" fontId="5" numFmtId="0" xfId="0" applyBorder="1" applyFont="1"/>
    <xf borderId="1" fillId="2" fontId="6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left" wrapText="1"/>
    </xf>
    <xf borderId="2" fillId="0" fontId="5" numFmtId="0" xfId="0" applyBorder="1" applyFont="1"/>
    <xf borderId="3" fillId="3" fontId="1" numFmtId="0" xfId="0" applyBorder="1" applyFill="1" applyFont="1"/>
    <xf borderId="3" fillId="3" fontId="0" numFmtId="0" xfId="0" applyBorder="1" applyFont="1"/>
    <xf borderId="3" fillId="3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left"/>
    </xf>
    <xf borderId="5" fillId="0" fontId="5" numFmtId="0" xfId="0" applyBorder="1" applyFont="1"/>
    <xf borderId="6" fillId="0" fontId="5" numFmtId="0" xfId="0" applyBorder="1" applyFont="1"/>
    <xf borderId="3" fillId="0" fontId="2" numFmtId="0" xfId="0" applyBorder="1" applyFont="1"/>
    <xf borderId="3" fillId="5" fontId="0" numFmtId="0" xfId="0" applyBorder="1" applyFill="1" applyFont="1"/>
    <xf borderId="3" fillId="0" fontId="0" numFmtId="0" xfId="0" applyBorder="1" applyFont="1"/>
    <xf borderId="7" fillId="0" fontId="0" numFmtId="0" xfId="0" applyAlignment="1" applyBorder="1" applyFont="1">
      <alignment horizontal="center"/>
    </xf>
    <xf borderId="8" fillId="0" fontId="5" numFmtId="0" xfId="0" applyBorder="1" applyFont="1"/>
    <xf borderId="9" fillId="0" fontId="5" numFmtId="0" xfId="0" applyBorder="1" applyFont="1"/>
    <xf borderId="1" fillId="0" fontId="5" numFmtId="0" xfId="0" applyBorder="1" applyFont="1"/>
    <xf borderId="10" fillId="0" fontId="5" numFmtId="0" xfId="0" applyBorder="1" applyFont="1"/>
    <xf borderId="3" fillId="0" fontId="1" numFmtId="0" xfId="0" applyBorder="1" applyFont="1"/>
    <xf borderId="11" fillId="0" fontId="5" numFmtId="0" xfId="0" applyBorder="1" applyFont="1"/>
    <xf borderId="12" fillId="0" fontId="5" numFmtId="0" xfId="0" applyBorder="1" applyFont="1"/>
    <xf borderId="4" fillId="0" fontId="1" numFmtId="0" xfId="0" applyAlignment="1" applyBorder="1" applyFont="1">
      <alignment horizontal="left"/>
    </xf>
    <xf borderId="3" fillId="4" fontId="1" numFmtId="0" xfId="0" applyBorder="1" applyFont="1"/>
    <xf borderId="3" fillId="4" fontId="0" numFmtId="0" xfId="0" applyBorder="1" applyFont="1"/>
    <xf borderId="3" fillId="4" fontId="0" numFmtId="9" xfId="0" applyBorder="1" applyFont="1" applyNumberFormat="1"/>
    <xf borderId="3" fillId="0" fontId="0" numFmtId="0" xfId="0" applyAlignment="1" applyBorder="1" applyFont="1">
      <alignment/>
    </xf>
    <xf borderId="3" fillId="5" fontId="1" numFmtId="0" xfId="0" applyBorder="1" applyFont="1"/>
    <xf borderId="3" fillId="0" fontId="2" numFmtId="0" xfId="0" applyAlignment="1" applyBorder="1" applyFont="1">
      <alignment horizontal="left"/>
    </xf>
    <xf borderId="4" fillId="6" fontId="1" numFmtId="0" xfId="0" applyAlignment="1" applyBorder="1" applyFill="1" applyFont="1">
      <alignment horizontal="left"/>
    </xf>
    <xf borderId="3" fillId="4" fontId="7" numFmtId="0" xfId="0" applyBorder="1" applyFont="1"/>
    <xf borderId="3" fillId="4" fontId="7" numFmtId="9" xfId="0" applyBorder="1" applyFont="1" applyNumberFormat="1"/>
    <xf borderId="11" fillId="0" fontId="2" numFmtId="0" xfId="0" applyBorder="1" applyFont="1"/>
    <xf borderId="4" fillId="3" fontId="1" numFmtId="0" xfId="0" applyAlignment="1" applyBorder="1" applyFont="1">
      <alignment horizontal="left"/>
    </xf>
    <xf borderId="3" fillId="0" fontId="0" numFmtId="0" xfId="0" applyAlignment="1" applyBorder="1" applyFont="1">
      <alignment horizontal="left"/>
    </xf>
    <xf borderId="3" fillId="4" fontId="7" numFmtId="0" xfId="0" applyAlignment="1" applyBorder="1" applyFont="1">
      <alignment horizontal="left"/>
    </xf>
    <xf borderId="3" fillId="0" fontId="8" numFmtId="0" xfId="0" applyBorder="1" applyFont="1"/>
    <xf borderId="3" fillId="0" fontId="9" numFmtId="0" xfId="0" applyBorder="1" applyFont="1"/>
    <xf borderId="1" fillId="0" fontId="2" numFmtId="0" xfId="0" applyBorder="1" applyFont="1"/>
    <xf borderId="3" fillId="4" fontId="2" numFmtId="0" xfId="0" applyBorder="1" applyFont="1"/>
    <xf borderId="3" fillId="4" fontId="2" numFmtId="9" xfId="0" applyBorder="1" applyFont="1" applyNumberFormat="1"/>
    <xf borderId="3" fillId="4" fontId="10" numFmtId="0" xfId="0" applyAlignment="1" applyBorder="1" applyFont="1">
      <alignment horizontal="center"/>
    </xf>
    <xf borderId="3" fillId="4" fontId="11" numFmtId="2" xfId="0" applyBorder="1" applyFont="1" applyNumberFormat="1"/>
    <xf borderId="3" fillId="4" fontId="11" numFmtId="10" xfId="0" applyBorder="1" applyFont="1" applyNumberFormat="1"/>
    <xf borderId="3" fillId="4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olodost.bz/vkontakte" TargetMode="External"/><Relationship Id="rId2" Type="http://schemas.openxmlformats.org/officeDocument/2006/relationships/hyperlink" Target="http://vkjust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8761D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7.29" defaultRowHeight="15.0"/>
  <cols>
    <col customWidth="1" min="1" max="1" width="84.71"/>
    <col customWidth="1" min="2" max="2" width="10.43"/>
    <col customWidth="1" min="3" max="3" width="4.29"/>
    <col customWidth="1" min="4" max="4" width="7.29"/>
    <col customWidth="1" min="5" max="5" width="14.43"/>
    <col customWidth="1" min="6" max="6" width="7.86"/>
    <col customWidth="1" min="7" max="7" width="11.29"/>
    <col customWidth="1" min="8" max="17" width="14.43"/>
  </cols>
  <sheetData>
    <row r="1" ht="19.5" customHeight="1">
      <c r="A1" s="5" t="s">
        <v>2</v>
      </c>
      <c r="B1" s="6" t="str">
        <f>HYPERLINK("http://molodost.bz/vkontakte","http://molodost.bz/vkontakte/")</f>
        <v>http://molodost.bz/vkontakte/</v>
      </c>
      <c r="C1" s="7"/>
      <c r="D1" s="7"/>
      <c r="E1" s="7"/>
      <c r="F1" s="7"/>
      <c r="G1" s="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9.75" customHeight="1">
      <c r="A2" s="9" t="s">
        <v>12</v>
      </c>
      <c r="B2" s="7"/>
      <c r="C2" s="7"/>
      <c r="D2" s="7"/>
      <c r="E2" s="7"/>
      <c r="F2" s="7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2.0" customHeight="1">
      <c r="A3" s="10" t="s">
        <v>13</v>
      </c>
      <c r="B3" s="11"/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12" t="s">
        <v>14</v>
      </c>
      <c r="B4" s="12" t="s">
        <v>15</v>
      </c>
      <c r="C4" s="13" t="s">
        <v>16</v>
      </c>
      <c r="D4" s="13" t="s">
        <v>17</v>
      </c>
      <c r="E4" s="12" t="s">
        <v>17</v>
      </c>
      <c r="F4" s="14" t="s">
        <v>18</v>
      </c>
      <c r="G4" s="12" t="s">
        <v>19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5" t="s">
        <v>20</v>
      </c>
      <c r="B5" s="16"/>
      <c r="C5" s="16"/>
      <c r="D5" s="16"/>
      <c r="E5" s="16"/>
      <c r="F5" s="16"/>
      <c r="G5" s="1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8" t="s">
        <v>21</v>
      </c>
      <c r="B6" s="19"/>
      <c r="C6" s="20"/>
      <c r="D6" s="20"/>
      <c r="E6" s="21"/>
      <c r="F6" s="22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8" t="s">
        <v>22</v>
      </c>
      <c r="B7" s="19"/>
      <c r="C7" s="20"/>
      <c r="D7" s="20"/>
      <c r="E7" s="24"/>
      <c r="G7" s="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18" t="s">
        <v>23</v>
      </c>
      <c r="B8" s="19"/>
      <c r="C8" s="20"/>
      <c r="D8" s="20"/>
      <c r="E8" s="24"/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8"/>
      <c r="B9" s="26"/>
      <c r="C9" s="20"/>
      <c r="D9" s="20"/>
      <c r="E9" s="27"/>
      <c r="F9" s="11"/>
      <c r="G9" s="2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9">
        <v>0.0</v>
      </c>
      <c r="B10" s="16"/>
      <c r="C10" s="16"/>
      <c r="D10" s="16"/>
      <c r="E10" s="16"/>
      <c r="F10" s="16"/>
      <c r="G10" s="1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 t="s">
        <v>24</v>
      </c>
      <c r="B11" s="30"/>
      <c r="C11" s="31" t="str">
        <f t="shared" ref="C11:D11" si="1">MAX(C12:C15)</f>
        <v>15</v>
      </c>
      <c r="D11" s="31" t="str">
        <f t="shared" si="1"/>
        <v>15</v>
      </c>
      <c r="E11" s="31" t="str">
        <f>D11</f>
        <v>15</v>
      </c>
      <c r="F11" s="32" t="str">
        <f>E11/G11</f>
        <v>100%</v>
      </c>
      <c r="G11" s="31" t="str">
        <f>C11</f>
        <v>15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8" t="s">
        <v>25</v>
      </c>
      <c r="B12" s="19"/>
      <c r="C12" s="20">
        <v>0.0</v>
      </c>
      <c r="D12" s="20" t="str">
        <f>IF(B12=tech!$A$1,'Чек-лист'!C12,0)</f>
        <v>0</v>
      </c>
      <c r="E12" s="21"/>
      <c r="F12" s="22"/>
      <c r="G12" s="2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8" t="s">
        <v>26</v>
      </c>
      <c r="B13" s="19"/>
      <c r="C13" s="20">
        <v>5.0</v>
      </c>
      <c r="D13" s="33">
        <v>5.0</v>
      </c>
      <c r="E13" s="24"/>
      <c r="G13" s="2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8" t="s">
        <v>27</v>
      </c>
      <c r="B14" s="19"/>
      <c r="C14" s="20">
        <v>10.0</v>
      </c>
      <c r="D14" s="33">
        <v>10.0</v>
      </c>
      <c r="E14" s="24"/>
      <c r="G14" s="2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8" t="s">
        <v>28</v>
      </c>
      <c r="B15" s="19"/>
      <c r="C15" s="20">
        <v>15.0</v>
      </c>
      <c r="D15" s="33">
        <v>15.0</v>
      </c>
      <c r="E15" s="24"/>
      <c r="G15" s="2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8"/>
      <c r="B16" s="34"/>
      <c r="C16" s="20"/>
      <c r="D16" s="20"/>
      <c r="E16" s="27"/>
      <c r="F16" s="11"/>
      <c r="G16" s="2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 t="s">
        <v>29</v>
      </c>
      <c r="B17" s="30"/>
      <c r="C17" s="31" t="str">
        <f t="shared" ref="C17:D17" si="2">MAX(C18:C20)</f>
        <v>3</v>
      </c>
      <c r="D17" s="31" t="str">
        <f t="shared" si="2"/>
        <v>0</v>
      </c>
      <c r="E17" s="31" t="str">
        <f>D17</f>
        <v>0</v>
      </c>
      <c r="F17" s="32" t="str">
        <f>E17/G17</f>
        <v>0%</v>
      </c>
      <c r="G17" s="31" t="str">
        <f>C17</f>
        <v>3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5" t="s">
        <v>30</v>
      </c>
      <c r="B18" s="19"/>
      <c r="C18" s="20">
        <v>1.0</v>
      </c>
      <c r="D18" s="20" t="str">
        <f>IF(B18=tech!$A$1,'Чек-лист'!C18,0)</f>
        <v>0</v>
      </c>
      <c r="E18" s="21"/>
      <c r="F18" s="22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8" t="s">
        <v>31</v>
      </c>
      <c r="B19" s="19"/>
      <c r="C19" s="20">
        <v>2.0</v>
      </c>
      <c r="D19" s="20" t="str">
        <f>IF(B19=tech!$A$1,'Чек-лист'!C19,0)</f>
        <v>0</v>
      </c>
      <c r="E19" s="24"/>
      <c r="G19" s="2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8" t="s">
        <v>32</v>
      </c>
      <c r="B20" s="19"/>
      <c r="C20" s="20">
        <v>3.0</v>
      </c>
      <c r="D20" s="20" t="str">
        <f>IF(B20=tech!$A$1,'Чек-лист'!C20,0)</f>
        <v>0</v>
      </c>
      <c r="E20" s="24"/>
      <c r="G20" s="2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8"/>
      <c r="B21" s="26"/>
      <c r="C21" s="20"/>
      <c r="D21" s="20"/>
      <c r="E21" s="27"/>
      <c r="F21" s="11"/>
      <c r="G21" s="2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 t="s">
        <v>33</v>
      </c>
      <c r="B22" s="30"/>
      <c r="C22" s="31" t="str">
        <f t="shared" ref="C22:D22" si="3">MAX(C23:C27)</f>
        <v>10</v>
      </c>
      <c r="D22" s="31" t="str">
        <f t="shared" si="3"/>
        <v>0</v>
      </c>
      <c r="E22" s="31" t="str">
        <f>D22</f>
        <v>0</v>
      </c>
      <c r="F22" s="32" t="str">
        <f>E22/G22</f>
        <v>0%</v>
      </c>
      <c r="G22" s="31" t="str">
        <f>C22</f>
        <v>10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18" t="s">
        <v>34</v>
      </c>
      <c r="B23" s="19"/>
      <c r="C23" s="20">
        <v>1.0</v>
      </c>
      <c r="D23" s="20" t="str">
        <f>IF(B23=tech!$A$1,'Чек-лист'!C23,0)</f>
        <v>0</v>
      </c>
      <c r="E23" s="21"/>
      <c r="F23" s="22"/>
      <c r="G23" s="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18" t="s">
        <v>35</v>
      </c>
      <c r="B24" s="19"/>
      <c r="C24" s="20">
        <v>2.0</v>
      </c>
      <c r="D24" s="20" t="str">
        <f>IF(B24=tech!$A$1,'Чек-лист'!C24,0)</f>
        <v>0</v>
      </c>
      <c r="E24" s="24"/>
      <c r="G24" s="2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18" t="s">
        <v>36</v>
      </c>
      <c r="B25" s="19"/>
      <c r="C25" s="20">
        <v>3.0</v>
      </c>
      <c r="D25" s="20" t="str">
        <f>IF(B25=tech!$A$1,'Чек-лист'!C25,0)</f>
        <v>0</v>
      </c>
      <c r="E25" s="24"/>
      <c r="G25" s="2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18" t="s">
        <v>37</v>
      </c>
      <c r="B26" s="19"/>
      <c r="C26" s="20">
        <v>5.0</v>
      </c>
      <c r="D26" s="20" t="str">
        <f>IF(B26=tech!$A$1,'Чек-лист'!C26,0)</f>
        <v>0</v>
      </c>
      <c r="E26" s="24"/>
      <c r="G26" s="2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18" t="s">
        <v>38</v>
      </c>
      <c r="B27" s="19"/>
      <c r="C27" s="20">
        <v>10.0</v>
      </c>
      <c r="D27" s="20" t="str">
        <f>IF(B27=tech!$A$1,'Чек-лист'!C27,0)</f>
        <v>0</v>
      </c>
      <c r="E27" s="24"/>
      <c r="G27" s="2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8"/>
      <c r="B28" s="26"/>
      <c r="C28" s="20"/>
      <c r="D28" s="20"/>
      <c r="E28" s="27"/>
      <c r="F28" s="11"/>
      <c r="G28" s="2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0" t="s">
        <v>39</v>
      </c>
      <c r="B29" s="30"/>
      <c r="C29" s="31" t="str">
        <f t="shared" ref="C29:D29" si="4">MAX(C30:C38)</f>
        <v>100</v>
      </c>
      <c r="D29" s="31" t="str">
        <f t="shared" si="4"/>
        <v>0</v>
      </c>
      <c r="E29" s="31" t="str">
        <f>D29</f>
        <v>0</v>
      </c>
      <c r="F29" s="32" t="str">
        <f>E29/G29</f>
        <v>0%</v>
      </c>
      <c r="G29" s="31" t="str">
        <f>C29</f>
        <v>100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8" t="s">
        <v>40</v>
      </c>
      <c r="B30" s="19"/>
      <c r="C30" s="20">
        <v>1.0</v>
      </c>
      <c r="D30" s="20" t="str">
        <f>IF(B30=tech!$A$1,'Чек-лист'!C30,0)</f>
        <v>0</v>
      </c>
      <c r="E30" s="21"/>
      <c r="F30" s="22"/>
      <c r="G30" s="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8" t="s">
        <v>41</v>
      </c>
      <c r="B31" s="19"/>
      <c r="C31" s="20">
        <v>2.0</v>
      </c>
      <c r="D31" s="20" t="str">
        <f>IF(B31=tech!$A$1,'Чек-лист'!C31,0)</f>
        <v>0</v>
      </c>
      <c r="E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18" t="s">
        <v>42</v>
      </c>
      <c r="B32" s="19"/>
      <c r="C32" s="20">
        <v>5.0</v>
      </c>
      <c r="D32" s="20" t="str">
        <f>IF(B32=tech!$A$1,'Чек-лист'!C32,0)</f>
        <v>0</v>
      </c>
      <c r="E32" s="24"/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8" t="s">
        <v>43</v>
      </c>
      <c r="B33" s="19"/>
      <c r="C33" s="20">
        <v>10.0</v>
      </c>
      <c r="D33" s="20" t="str">
        <f>IF(B33=tech!$A$1,'Чек-лист'!C33,0)</f>
        <v>0</v>
      </c>
      <c r="E33" s="24"/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18" t="s">
        <v>44</v>
      </c>
      <c r="B34" s="19"/>
      <c r="C34" s="20">
        <v>20.0</v>
      </c>
      <c r="D34" s="20" t="str">
        <f>IF(B34=tech!$A$1,'Чек-лист'!C34,0)</f>
        <v>0</v>
      </c>
      <c r="E34" s="24"/>
      <c r="G34" s="2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18" t="s">
        <v>45</v>
      </c>
      <c r="B35" s="19"/>
      <c r="C35" s="20">
        <v>30.0</v>
      </c>
      <c r="D35" s="20" t="str">
        <f>IF(B35=tech!$A$1,'Чек-лист'!C35,0)</f>
        <v>0</v>
      </c>
      <c r="E35" s="24"/>
      <c r="G35" s="2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8" t="s">
        <v>46</v>
      </c>
      <c r="B36" s="19"/>
      <c r="C36" s="20">
        <v>40.0</v>
      </c>
      <c r="D36" s="20" t="str">
        <f>IF(B36=tech!$A$1,'Чек-лист'!C36,0)</f>
        <v>0</v>
      </c>
      <c r="E36" s="24"/>
      <c r="G36" s="2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18" t="s">
        <v>47</v>
      </c>
      <c r="B37" s="19"/>
      <c r="C37" s="20">
        <v>50.0</v>
      </c>
      <c r="D37" s="20" t="str">
        <f>IF(B37=tech!$A$1,'Чек-лист'!C37,0)</f>
        <v>0</v>
      </c>
      <c r="E37" s="24"/>
      <c r="G37" s="2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18" t="s">
        <v>48</v>
      </c>
      <c r="B38" s="19"/>
      <c r="C38" s="20">
        <v>100.0</v>
      </c>
      <c r="D38" s="20" t="str">
        <f>IF(B38=tech!$A$1,'Чек-лист'!C38,0)</f>
        <v>0</v>
      </c>
      <c r="E38" s="24"/>
      <c r="G38" s="2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18"/>
      <c r="B39" s="26"/>
      <c r="C39" s="20"/>
      <c r="D39" s="20"/>
      <c r="E39" s="27"/>
      <c r="F39" s="11"/>
      <c r="G39" s="2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30" t="s">
        <v>49</v>
      </c>
      <c r="B40" s="30"/>
      <c r="C40" s="31" t="str">
        <f t="shared" ref="C40:D40" si="5">MAX(C41:C47)</f>
        <v>50</v>
      </c>
      <c r="D40" s="31" t="str">
        <f t="shared" si="5"/>
        <v>0</v>
      </c>
      <c r="E40" s="31" t="str">
        <f>D40</f>
        <v>0</v>
      </c>
      <c r="F40" s="32" t="str">
        <f>E40/G40</f>
        <v>0%</v>
      </c>
      <c r="G40" s="31" t="str">
        <f>C40</f>
        <v>50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18" t="s">
        <v>50</v>
      </c>
      <c r="B41" s="19"/>
      <c r="C41" s="20">
        <v>1.0</v>
      </c>
      <c r="D41" s="20" t="str">
        <f>IF(B41=tech!$A$1,'Чек-лист'!C41,0)</f>
        <v>0</v>
      </c>
      <c r="E41" s="21"/>
      <c r="F41" s="22"/>
      <c r="G41" s="2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8" t="s">
        <v>51</v>
      </c>
      <c r="B42" s="19"/>
      <c r="C42" s="20">
        <v>2.0</v>
      </c>
      <c r="D42" s="20" t="str">
        <f>IF(B42=tech!$A$1,'Чек-лист'!C42,0)</f>
        <v>0</v>
      </c>
      <c r="E42" s="24"/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18" t="s">
        <v>52</v>
      </c>
      <c r="B43" s="19"/>
      <c r="C43" s="20">
        <v>3.0</v>
      </c>
      <c r="D43" s="20" t="str">
        <f>IF(B43=tech!$A$1,'Чек-лист'!C43,0)</f>
        <v>0</v>
      </c>
      <c r="E43" s="24"/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8" t="s">
        <v>53</v>
      </c>
      <c r="B44" s="19"/>
      <c r="C44" s="20">
        <v>10.0</v>
      </c>
      <c r="D44" s="20" t="str">
        <f>IF(B44=tech!$A$1,'Чек-лист'!C44,0)</f>
        <v>0</v>
      </c>
      <c r="E44" s="24"/>
      <c r="G44" s="2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8" t="s">
        <v>54</v>
      </c>
      <c r="B45" s="19"/>
      <c r="C45" s="20">
        <v>20.0</v>
      </c>
      <c r="D45" s="20" t="str">
        <f>IF(B45=tech!$A$1,'Чек-лист'!C45,0)</f>
        <v>0</v>
      </c>
      <c r="E45" s="24"/>
      <c r="G45" s="2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8" t="s">
        <v>55</v>
      </c>
      <c r="B46" s="19"/>
      <c r="C46" s="20">
        <v>30.0</v>
      </c>
      <c r="D46" s="20" t="str">
        <f>IF(B46=tech!$A$1,'Чек-лист'!C46,0)</f>
        <v>0</v>
      </c>
      <c r="E46" s="24"/>
      <c r="G46" s="2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8" t="s">
        <v>56</v>
      </c>
      <c r="B47" s="19"/>
      <c r="C47" s="20">
        <v>50.0</v>
      </c>
      <c r="D47" s="20" t="str">
        <f>IF(B47=tech!$A$1,'Чек-лист'!C47,0)</f>
        <v>0</v>
      </c>
      <c r="E47" s="24"/>
      <c r="G47" s="2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8"/>
      <c r="B48" s="26"/>
      <c r="C48" s="20"/>
      <c r="D48" s="20"/>
      <c r="E48" s="27"/>
      <c r="F48" s="11"/>
      <c r="G48" s="2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0" t="s">
        <v>57</v>
      </c>
      <c r="B49" s="30"/>
      <c r="C49" s="31" t="str">
        <f t="shared" ref="C49:D49" si="6">MAX(C50:C55)</f>
        <v>50</v>
      </c>
      <c r="D49" s="31" t="str">
        <f t="shared" si="6"/>
        <v>0</v>
      </c>
      <c r="E49" s="31" t="str">
        <f>D49</f>
        <v>0</v>
      </c>
      <c r="F49" s="32" t="str">
        <f>E49/G49</f>
        <v>0%</v>
      </c>
      <c r="G49" s="31" t="str">
        <f>C49</f>
        <v>50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18" t="s">
        <v>58</v>
      </c>
      <c r="B50" s="19"/>
      <c r="C50" s="20">
        <v>1.0</v>
      </c>
      <c r="D50" s="20" t="str">
        <f>IF(B50=tech!$A$1,'Чек-лист'!C50,0)</f>
        <v>0</v>
      </c>
      <c r="E50" s="21"/>
      <c r="F50" s="22"/>
      <c r="G50" s="2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8" t="s">
        <v>59</v>
      </c>
      <c r="B51" s="19"/>
      <c r="C51" s="20">
        <v>2.0</v>
      </c>
      <c r="D51" s="20" t="str">
        <f>IF(B51=tech!$A$1,'Чек-лист'!C51,0)</f>
        <v>0</v>
      </c>
      <c r="E51" s="24"/>
      <c r="G51" s="2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8" t="s">
        <v>60</v>
      </c>
      <c r="B52" s="19"/>
      <c r="C52" s="20">
        <v>3.0</v>
      </c>
      <c r="D52" s="20" t="str">
        <f>IF(B52=tech!$A$1,'Чек-лист'!C52,0)</f>
        <v>0</v>
      </c>
      <c r="E52" s="24"/>
      <c r="G52" s="2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8" t="s">
        <v>61</v>
      </c>
      <c r="B53" s="19"/>
      <c r="C53" s="20">
        <v>5.0</v>
      </c>
      <c r="D53" s="20" t="str">
        <f>IF(B53=tech!$A$1,'Чек-лист'!C53,0)</f>
        <v>0</v>
      </c>
      <c r="E53" s="24"/>
      <c r="G53" s="2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8" t="s">
        <v>62</v>
      </c>
      <c r="B54" s="19"/>
      <c r="C54" s="20">
        <v>10.0</v>
      </c>
      <c r="D54" s="20" t="str">
        <f>IF(B54=tech!$A$1,'Чек-лист'!C54,0)</f>
        <v>0</v>
      </c>
      <c r="E54" s="24"/>
      <c r="G54" s="2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8" t="s">
        <v>63</v>
      </c>
      <c r="B55" s="19"/>
      <c r="C55" s="20">
        <v>50.0</v>
      </c>
      <c r="D55" s="20" t="str">
        <f>IF(B55=tech!$A$1,'Чек-лист'!C55,0)</f>
        <v>0</v>
      </c>
      <c r="E55" s="24"/>
      <c r="G55" s="2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8"/>
      <c r="B56" s="26"/>
      <c r="C56" s="20"/>
      <c r="D56" s="20"/>
      <c r="E56" s="27"/>
      <c r="F56" s="11"/>
      <c r="G56" s="2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30" t="s">
        <v>64</v>
      </c>
      <c r="B57" s="30"/>
      <c r="C57" s="31" t="str">
        <f t="shared" ref="C57:D57" si="7">SUM(C58:C63)</f>
        <v>19</v>
      </c>
      <c r="D57" s="31" t="str">
        <f t="shared" si="7"/>
        <v>0</v>
      </c>
      <c r="E57" s="31" t="str">
        <f>D57</f>
        <v>0</v>
      </c>
      <c r="F57" s="32" t="str">
        <f>E57/G57</f>
        <v>0%</v>
      </c>
      <c r="G57" s="31" t="str">
        <f>C57</f>
        <v>19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8" t="s">
        <v>65</v>
      </c>
      <c r="B58" s="19"/>
      <c r="C58" s="20">
        <v>1.0</v>
      </c>
      <c r="D58" s="20" t="str">
        <f>IF(B58=tech!$A$1,'Чек-лист'!C58,0)</f>
        <v>0</v>
      </c>
      <c r="E58" s="21"/>
      <c r="F58" s="22"/>
      <c r="G58" s="2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8" t="s">
        <v>66</v>
      </c>
      <c r="B59" s="19"/>
      <c r="C59" s="20">
        <v>2.0</v>
      </c>
      <c r="D59" s="20" t="str">
        <f>IF(B59=tech!$A$1,'Чек-лист'!C59,0)</f>
        <v>0</v>
      </c>
      <c r="E59" s="24"/>
      <c r="G59" s="2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8" t="s">
        <v>67</v>
      </c>
      <c r="B60" s="19"/>
      <c r="C60" s="20">
        <v>3.0</v>
      </c>
      <c r="D60" s="20" t="str">
        <f>IF(B60=tech!$A$1,'Чек-лист'!C60,0)</f>
        <v>0</v>
      </c>
      <c r="E60" s="24"/>
      <c r="G60" s="2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8" t="s">
        <v>68</v>
      </c>
      <c r="B61" s="19"/>
      <c r="C61" s="20">
        <v>4.0</v>
      </c>
      <c r="D61" s="20" t="str">
        <f>IF(B61=tech!$A$1,'Чек-лист'!C61,0)</f>
        <v>0</v>
      </c>
      <c r="E61" s="24"/>
      <c r="G61" s="2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8" t="s">
        <v>69</v>
      </c>
      <c r="B62" s="19"/>
      <c r="C62" s="20">
        <v>4.0</v>
      </c>
      <c r="D62" s="20" t="str">
        <f>IF(B62=tech!$A$1,'Чек-лист'!C62,0)</f>
        <v>0</v>
      </c>
      <c r="E62" s="24"/>
      <c r="G62" s="2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8" t="s">
        <v>70</v>
      </c>
      <c r="B63" s="19"/>
      <c r="C63" s="20">
        <v>5.0</v>
      </c>
      <c r="D63" s="20" t="str">
        <f>IF(B63=tech!$A$1,'Чек-лист'!C63,0)</f>
        <v>0</v>
      </c>
      <c r="E63" s="24"/>
      <c r="G63" s="2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8" t="s">
        <v>71</v>
      </c>
      <c r="B64" s="19"/>
      <c r="C64" s="20">
        <v>5.0</v>
      </c>
      <c r="D64" s="20"/>
      <c r="E64" s="24"/>
      <c r="G64" s="2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18" t="s">
        <v>72</v>
      </c>
      <c r="B65" s="19"/>
      <c r="C65" s="20">
        <v>5.0</v>
      </c>
      <c r="D65" s="20"/>
      <c r="E65" s="24"/>
      <c r="G65" s="2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18" t="s">
        <v>73</v>
      </c>
      <c r="B66" s="19"/>
      <c r="C66" s="20">
        <v>5.0</v>
      </c>
      <c r="D66" s="20"/>
      <c r="E66" s="24"/>
      <c r="G66" s="2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18"/>
      <c r="B67" s="26"/>
      <c r="C67" s="20"/>
      <c r="D67" s="20"/>
      <c r="E67" s="27"/>
      <c r="F67" s="11"/>
      <c r="G67" s="2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30" t="s">
        <v>74</v>
      </c>
      <c r="B68" s="30"/>
      <c r="C68" s="31" t="str">
        <f t="shared" ref="C68:D68" si="8">SUM(C69,MAX(C70:C72))</f>
        <v>22</v>
      </c>
      <c r="D68" s="31" t="str">
        <f t="shared" si="8"/>
        <v>0</v>
      </c>
      <c r="E68" s="31" t="str">
        <f>D68</f>
        <v>0</v>
      </c>
      <c r="F68" s="32" t="str">
        <f>E68/G68</f>
        <v>0%</v>
      </c>
      <c r="G68" s="31" t="str">
        <f>C68</f>
        <v>22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8" t="s">
        <v>75</v>
      </c>
      <c r="B69" s="19"/>
      <c r="C69" s="20">
        <v>2.0</v>
      </c>
      <c r="D69" s="20" t="str">
        <f>IF(B69=tech!$A$1,'Чек-лист'!C69,0)</f>
        <v>0</v>
      </c>
      <c r="E69" s="21"/>
      <c r="F69" s="22"/>
      <c r="G69" s="2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8" t="s">
        <v>76</v>
      </c>
      <c r="B70" s="19"/>
      <c r="C70" s="20">
        <v>20.0</v>
      </c>
      <c r="D70" s="20" t="str">
        <f>IF(B70=tech!$A$1,'Чек-лист'!C70,0)</f>
        <v>0</v>
      </c>
      <c r="E70" s="24"/>
      <c r="G70" s="2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8" t="s">
        <v>77</v>
      </c>
      <c r="B71" s="19"/>
      <c r="C71" s="20">
        <v>5.0</v>
      </c>
      <c r="D71" s="20" t="str">
        <f>IF(B71=tech!$A$1,'Чек-лист'!C71,0)</f>
        <v>0</v>
      </c>
      <c r="E71" s="24"/>
      <c r="G71" s="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8" t="s">
        <v>78</v>
      </c>
      <c r="B72" s="19"/>
      <c r="C72" s="20">
        <v>0.0</v>
      </c>
      <c r="D72" s="20" t="str">
        <f>IF(B72=tech!$A$1,'Чек-лист'!C72,0)</f>
        <v>0</v>
      </c>
      <c r="E72" s="24"/>
      <c r="G72" s="2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0"/>
      <c r="B73" s="26"/>
      <c r="C73" s="20"/>
      <c r="D73" s="20"/>
      <c r="E73" s="27"/>
      <c r="F73" s="11"/>
      <c r="G73" s="2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0" t="s">
        <v>79</v>
      </c>
      <c r="B74" s="30"/>
      <c r="C74" s="31" t="str">
        <f t="shared" ref="C74:D74" si="9">SUM(C75:C78)</f>
        <v>10</v>
      </c>
      <c r="D74" s="31" t="str">
        <f t="shared" si="9"/>
        <v>0</v>
      </c>
      <c r="E74" s="31" t="str">
        <f>D74</f>
        <v>0</v>
      </c>
      <c r="F74" s="32" t="str">
        <f>E74/G74</f>
        <v>0%</v>
      </c>
      <c r="G74" s="31" t="str">
        <f>C74</f>
        <v>10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8" t="s">
        <v>80</v>
      </c>
      <c r="B75" s="19"/>
      <c r="C75" s="20">
        <v>1.0</v>
      </c>
      <c r="D75" s="20" t="str">
        <f>IF(B75=tech!$A$1,'Чек-лист'!C75,0)</f>
        <v>0</v>
      </c>
      <c r="E75" s="21"/>
      <c r="F75" s="22"/>
      <c r="G75" s="2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8" t="s">
        <v>81</v>
      </c>
      <c r="B76" s="19"/>
      <c r="C76" s="20">
        <v>2.0</v>
      </c>
      <c r="D76" s="20" t="str">
        <f>IF(B76=tech!$A$1,'Чек-лист'!C76,0)</f>
        <v>0</v>
      </c>
      <c r="E76" s="24"/>
      <c r="G76" s="2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8" t="s">
        <v>82</v>
      </c>
      <c r="B77" s="19"/>
      <c r="C77" s="20">
        <v>2.0</v>
      </c>
      <c r="D77" s="20" t="str">
        <f>IF(B77=tech!$A$1,'Чек-лист'!C77,0)</f>
        <v>0</v>
      </c>
      <c r="E77" s="24"/>
      <c r="G77" s="2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8" t="s">
        <v>83</v>
      </c>
      <c r="B78" s="19"/>
      <c r="C78" s="20">
        <v>5.0</v>
      </c>
      <c r="D78" s="20" t="str">
        <f>IF(B78=tech!$A$1,'Чек-лист'!C78,0)</f>
        <v>0</v>
      </c>
      <c r="E78" s="24"/>
      <c r="G78" s="2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8"/>
      <c r="B79" s="26"/>
      <c r="C79" s="20"/>
      <c r="D79" s="20"/>
      <c r="E79" s="27"/>
      <c r="F79" s="11"/>
      <c r="G79" s="2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30" t="s">
        <v>84</v>
      </c>
      <c r="B80" s="30"/>
      <c r="C80" s="31" t="str">
        <f t="shared" ref="C80:D80" si="10">MAX(C81:C84)</f>
        <v>10</v>
      </c>
      <c r="D80" s="31" t="str">
        <f t="shared" si="10"/>
        <v>0</v>
      </c>
      <c r="E80" s="31" t="str">
        <f>D80</f>
        <v>0</v>
      </c>
      <c r="F80" s="32" t="str">
        <f>E80/G80</f>
        <v>0%</v>
      </c>
      <c r="G80" s="31" t="str">
        <f>C80</f>
        <v>10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8" t="s">
        <v>85</v>
      </c>
      <c r="B81" s="19"/>
      <c r="C81" s="20">
        <v>5.0</v>
      </c>
      <c r="D81" s="20" t="str">
        <f>IF(B81=tech!$A$1,'Чек-лист'!C81,0)</f>
        <v>0</v>
      </c>
      <c r="E81" s="21"/>
      <c r="F81" s="22"/>
      <c r="G81" s="2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8" t="s">
        <v>86</v>
      </c>
      <c r="B82" s="19"/>
      <c r="C82" s="20">
        <v>10.0</v>
      </c>
      <c r="D82" s="20" t="str">
        <f>IF(B82=tech!$A$1,'Чек-лист'!C82,0)</f>
        <v>0</v>
      </c>
      <c r="E82" s="24"/>
      <c r="G82" s="2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8" t="s">
        <v>87</v>
      </c>
      <c r="B83" s="19"/>
      <c r="C83" s="20">
        <v>1.0</v>
      </c>
      <c r="D83" s="20" t="str">
        <f>IF(B83=tech!$A$1,'Чек-лист'!C83,0)</f>
        <v>0</v>
      </c>
      <c r="E83" s="24"/>
      <c r="G83" s="2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8" t="s">
        <v>88</v>
      </c>
      <c r="B84" s="19"/>
      <c r="C84" s="20">
        <v>0.0</v>
      </c>
      <c r="D84" s="20" t="str">
        <f>IF(B84=tech!$A$1,'Чек-лист'!C84,0)</f>
        <v>0</v>
      </c>
      <c r="E84" s="24"/>
      <c r="G84" s="2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8"/>
      <c r="B85" s="26"/>
      <c r="C85" s="20"/>
      <c r="D85" s="20"/>
      <c r="E85" s="27"/>
      <c r="F85" s="11"/>
      <c r="G85" s="2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30" t="s">
        <v>89</v>
      </c>
      <c r="B86" s="30"/>
      <c r="C86" s="31" t="str">
        <f t="shared" ref="C86:D86" si="11">MAX(C87:C95)</f>
        <v>10</v>
      </c>
      <c r="D86" s="31" t="str">
        <f t="shared" si="11"/>
        <v>0</v>
      </c>
      <c r="E86" s="31" t="str">
        <f>D86</f>
        <v>0</v>
      </c>
      <c r="F86" s="32" t="str">
        <f>E86/G86</f>
        <v>0%</v>
      </c>
      <c r="G86" s="31" t="str">
        <f>C86</f>
        <v>10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8" t="s">
        <v>90</v>
      </c>
      <c r="B87" s="19"/>
      <c r="C87" s="20">
        <v>3.0</v>
      </c>
      <c r="D87" s="20" t="str">
        <f>IF(B87=tech!$A$1,'Чек-лист'!C87,0)</f>
        <v>0</v>
      </c>
      <c r="E87" s="21"/>
      <c r="F87" s="22"/>
      <c r="G87" s="2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8" t="s">
        <v>91</v>
      </c>
      <c r="B88" s="19"/>
      <c r="C88" s="20">
        <v>5.0</v>
      </c>
      <c r="D88" s="20" t="str">
        <f>IF(B88=tech!$A$1,'Чек-лист'!C88,0)</f>
        <v>0</v>
      </c>
      <c r="E88" s="24"/>
      <c r="G88" s="2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8" t="s">
        <v>92</v>
      </c>
      <c r="B89" s="19"/>
      <c r="C89" s="20">
        <v>10.0</v>
      </c>
      <c r="D89" s="20" t="str">
        <f>IF(B89=tech!$A$1,'Чек-лист'!C89,0)</f>
        <v>0</v>
      </c>
      <c r="E89" s="24"/>
      <c r="G89" s="2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8" t="s">
        <v>93</v>
      </c>
      <c r="B90" s="19"/>
      <c r="C90" s="20">
        <v>1.0</v>
      </c>
      <c r="D90" s="20" t="str">
        <f>IF(B90=tech!$A$1,'Чек-лист'!C90,0)</f>
        <v>0</v>
      </c>
      <c r="E90" s="24"/>
      <c r="G90" s="2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0"/>
      <c r="B91" s="26"/>
      <c r="C91" s="20"/>
      <c r="D91" s="20"/>
      <c r="E91" s="27"/>
      <c r="F91" s="11"/>
      <c r="G91" s="2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36" t="s">
        <v>94</v>
      </c>
      <c r="B92" s="16"/>
      <c r="C92" s="16"/>
      <c r="D92" s="16"/>
      <c r="E92" s="16"/>
      <c r="F92" s="16"/>
      <c r="G92" s="1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0" t="s">
        <v>95</v>
      </c>
      <c r="B93" s="30"/>
      <c r="C93" s="31" t="str">
        <f t="shared" ref="C93:D93" si="12">MAX(C94:C98)</f>
        <v>5</v>
      </c>
      <c r="D93" s="31" t="str">
        <f t="shared" si="12"/>
        <v>0</v>
      </c>
      <c r="E93" s="31" t="str">
        <f>D93</f>
        <v>0</v>
      </c>
      <c r="F93" s="32" t="str">
        <f>E93/G93</f>
        <v>0%</v>
      </c>
      <c r="G93" s="31" t="str">
        <f>C93</f>
        <v>5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8" t="s">
        <v>96</v>
      </c>
      <c r="B94" s="19"/>
      <c r="C94" s="20">
        <v>1.0</v>
      </c>
      <c r="D94" s="20" t="str">
        <f>IF(B94=tech!$A$1,'Чек-лист'!C94,0)</f>
        <v>0</v>
      </c>
      <c r="E94" s="21"/>
      <c r="F94" s="22"/>
      <c r="G94" s="2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8" t="s">
        <v>97</v>
      </c>
      <c r="B95" s="19"/>
      <c r="C95" s="20">
        <v>0.0</v>
      </c>
      <c r="D95" s="20" t="str">
        <f>IF(B95=tech!$A$1,'Чек-лист'!C95,0)</f>
        <v>0</v>
      </c>
      <c r="E95" s="24"/>
      <c r="G95" s="2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8" t="s">
        <v>98</v>
      </c>
      <c r="B96" s="19"/>
      <c r="C96" s="20">
        <v>1.0</v>
      </c>
      <c r="D96" s="20" t="str">
        <f>IF(B96=tech!$A$1,'Чек-лист'!C96,0)</f>
        <v>0</v>
      </c>
      <c r="E96" s="24"/>
      <c r="G96" s="2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8" t="s">
        <v>99</v>
      </c>
      <c r="B97" s="19"/>
      <c r="C97" s="20">
        <v>2.0</v>
      </c>
      <c r="D97" s="20" t="str">
        <f>IF(B97=tech!$A$1,'Чек-лист'!C97,0)</f>
        <v>0</v>
      </c>
      <c r="E97" s="24"/>
      <c r="G97" s="2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8" t="s">
        <v>100</v>
      </c>
      <c r="B98" s="19"/>
      <c r="C98" s="20">
        <v>5.0</v>
      </c>
      <c r="D98" s="20" t="str">
        <f>IF(B98=tech!$A$1,'Чек-лист'!C98,0)</f>
        <v>0</v>
      </c>
      <c r="E98" s="24"/>
      <c r="G98" s="2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8" t="s">
        <v>101</v>
      </c>
      <c r="B99" s="19"/>
      <c r="C99" s="20">
        <v>3.0</v>
      </c>
      <c r="D99" s="20"/>
      <c r="E99" s="27"/>
      <c r="F99" s="11"/>
      <c r="G99" s="2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30" t="s">
        <v>102</v>
      </c>
      <c r="B100" s="30"/>
      <c r="C100" s="37" t="str">
        <f t="shared" ref="C100:D100" si="13">SUM(C101:C103,MAX(C104:C106),C107)</f>
        <v>21</v>
      </c>
      <c r="D100" s="37" t="str">
        <f t="shared" si="13"/>
        <v>0</v>
      </c>
      <c r="E100" s="37" t="str">
        <f>D100</f>
        <v>0</v>
      </c>
      <c r="F100" s="38" t="str">
        <f>E100/G100</f>
        <v>0%</v>
      </c>
      <c r="G100" s="37" t="str">
        <f>C100</f>
        <v>21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8" t="s">
        <v>103</v>
      </c>
      <c r="B101" s="19"/>
      <c r="C101" s="20">
        <v>0.0</v>
      </c>
      <c r="D101" s="20" t="str">
        <f>IF(B101=tech!$A$1,'Чек-лист'!C101,0)</f>
        <v>0</v>
      </c>
      <c r="E101" s="21"/>
      <c r="F101" s="22"/>
      <c r="G101" s="2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8" t="s">
        <v>104</v>
      </c>
      <c r="B102" s="19"/>
      <c r="C102" s="20">
        <v>3.0</v>
      </c>
      <c r="D102" s="20" t="str">
        <f>IF(B102=tech!$A$1,'Чек-лист'!C102,0)</f>
        <v>0</v>
      </c>
      <c r="E102" s="24"/>
      <c r="G102" s="2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8" t="s">
        <v>105</v>
      </c>
      <c r="B103" s="19"/>
      <c r="C103" s="20">
        <v>5.0</v>
      </c>
      <c r="D103" s="20" t="str">
        <f>IF(B103=tech!$A$1,'Чек-лист'!C103,0)</f>
        <v>0</v>
      </c>
      <c r="E103" s="24"/>
      <c r="G103" s="2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18" t="s">
        <v>106</v>
      </c>
      <c r="B104" s="19"/>
      <c r="C104" s="20">
        <v>1.0</v>
      </c>
      <c r="D104" s="20" t="str">
        <f>IF(B104=tech!$A$1,'Чек-лист'!C104,0)</f>
        <v>0</v>
      </c>
      <c r="E104" s="24"/>
      <c r="G104" s="2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18" t="s">
        <v>107</v>
      </c>
      <c r="B105" s="19"/>
      <c r="C105" s="20">
        <v>2.0</v>
      </c>
      <c r="D105" s="20" t="str">
        <f>IF(B105=tech!$A$1,'Чек-лист'!C105,0)</f>
        <v>0</v>
      </c>
      <c r="E105" s="24"/>
      <c r="G105" s="2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8" t="s">
        <v>108</v>
      </c>
      <c r="B106" s="19"/>
      <c r="C106" s="20">
        <v>3.0</v>
      </c>
      <c r="D106" s="20" t="str">
        <f>IF(B106=tech!$A$1,'Чек-лист'!C106,0)</f>
        <v>0</v>
      </c>
      <c r="E106" s="24"/>
      <c r="G106" s="2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18" t="s">
        <v>109</v>
      </c>
      <c r="B107" s="19"/>
      <c r="C107" s="20">
        <v>10.0</v>
      </c>
      <c r="D107" s="20" t="str">
        <f>IF(B107=tech!$A$1,'Чек-лист'!C107,0)</f>
        <v>0</v>
      </c>
      <c r="E107" s="24"/>
      <c r="G107" s="2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0"/>
      <c r="B108" s="26"/>
      <c r="C108" s="20"/>
      <c r="D108" s="20"/>
      <c r="E108" s="27"/>
      <c r="F108" s="11"/>
      <c r="G108" s="2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0"/>
      <c r="B109" s="26"/>
      <c r="C109" s="20"/>
      <c r="D109" s="20"/>
      <c r="E109" s="39"/>
      <c r="F109" s="11"/>
      <c r="G109" s="2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7.0" customHeight="1">
      <c r="A110" s="40" t="s">
        <v>110</v>
      </c>
      <c r="B110" s="16"/>
      <c r="C110" s="16"/>
      <c r="D110" s="16"/>
      <c r="E110" s="16"/>
      <c r="F110" s="16"/>
      <c r="G110" s="1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0" t="s">
        <v>111</v>
      </c>
      <c r="B111" s="30"/>
      <c r="C111" s="37" t="str">
        <f t="shared" ref="C111:D111" si="14">SUM(C112:C116)</f>
        <v>110</v>
      </c>
      <c r="D111" s="37" t="str">
        <f t="shared" si="14"/>
        <v>0</v>
      </c>
      <c r="E111" s="37" t="str">
        <f>D111</f>
        <v>0</v>
      </c>
      <c r="F111" s="38" t="str">
        <f>E111/G111</f>
        <v>0%</v>
      </c>
      <c r="G111" s="37" t="str">
        <f>C111</f>
        <v>110</v>
      </c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41" t="s">
        <v>112</v>
      </c>
      <c r="B112" s="19"/>
      <c r="C112" s="20">
        <v>30.0</v>
      </c>
      <c r="D112" s="20" t="str">
        <f>IF(B112=tech!$A$1,'Чек-лист'!C112,0)</f>
        <v>0</v>
      </c>
      <c r="E112" s="21"/>
      <c r="F112" s="22"/>
      <c r="G112" s="2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41" t="s">
        <v>113</v>
      </c>
      <c r="B113" s="19"/>
      <c r="C113" s="20">
        <v>10.0</v>
      </c>
      <c r="D113" s="20" t="str">
        <f>IF(B113=tech!$A$1,'Чек-лист'!C113,0)</f>
        <v>0</v>
      </c>
      <c r="E113" s="24"/>
      <c r="G113" s="2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41" t="s">
        <v>114</v>
      </c>
      <c r="B114" s="19"/>
      <c r="C114" s="20">
        <v>30.0</v>
      </c>
      <c r="D114" s="20" t="str">
        <f>IF(B114=tech!$A$1,'Чек-лист'!C114,0)</f>
        <v>0</v>
      </c>
      <c r="E114" s="24"/>
      <c r="G114" s="2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41" t="s">
        <v>115</v>
      </c>
      <c r="B115" s="19"/>
      <c r="C115" s="20">
        <v>10.0</v>
      </c>
      <c r="D115" s="20" t="str">
        <f>IF(B115=tech!$A$1,'Чек-лист'!C115,0)</f>
        <v>0</v>
      </c>
      <c r="E115" s="24"/>
      <c r="G115" s="2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41" t="s">
        <v>116</v>
      </c>
      <c r="B116" s="19"/>
      <c r="C116" s="20">
        <v>30.0</v>
      </c>
      <c r="D116" s="20" t="str">
        <f>IF(B116=tech!$A$1,'Чек-лист'!C116,0)</f>
        <v>0</v>
      </c>
      <c r="E116" s="24"/>
      <c r="G116" s="2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18"/>
      <c r="B117" s="26"/>
      <c r="C117" s="20"/>
      <c r="D117" s="20"/>
      <c r="E117" s="27"/>
      <c r="F117" s="11"/>
      <c r="G117" s="2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2" t="s">
        <v>117</v>
      </c>
      <c r="B118" s="30"/>
      <c r="C118" s="31" t="str">
        <f t="shared" ref="C118:D118" si="15">SUM(C119:C129)</f>
        <v>55</v>
      </c>
      <c r="D118" s="31" t="str">
        <f t="shared" si="15"/>
        <v>0</v>
      </c>
      <c r="E118" s="31" t="str">
        <f>D118</f>
        <v>0</v>
      </c>
      <c r="F118" s="32" t="str">
        <f>E118/G118</f>
        <v>0%</v>
      </c>
      <c r="G118" s="31" t="str">
        <f>C118</f>
        <v>55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43" t="str">
        <f>HYPERLINK("http://vkjust.com/","VkJust.com")</f>
        <v>VkJust.com</v>
      </c>
      <c r="B119" s="19"/>
      <c r="C119" s="20">
        <v>5.0</v>
      </c>
      <c r="D119" s="20" t="str">
        <f>IF(B119=tech!$A$1,'Чек-лист'!C119,0)</f>
        <v>0</v>
      </c>
      <c r="E119" s="21"/>
      <c r="F119" s="22"/>
      <c r="G119" s="2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18" t="s">
        <v>118</v>
      </c>
      <c r="B120" s="19"/>
      <c r="C120" s="20">
        <v>5.0</v>
      </c>
      <c r="D120" s="20" t="str">
        <f>IF(B120=tech!$A$1,'Чек-лист'!C120,0)</f>
        <v>0</v>
      </c>
      <c r="E120" s="24"/>
      <c r="G120" s="2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18" t="s">
        <v>119</v>
      </c>
      <c r="B121" s="19"/>
      <c r="C121" s="20">
        <v>5.0</v>
      </c>
      <c r="D121" s="20" t="str">
        <f>IF(B121=tech!$A$1,'Чек-лист'!C121,0)</f>
        <v>0</v>
      </c>
      <c r="E121" s="24"/>
      <c r="G121" s="25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18" t="s">
        <v>120</v>
      </c>
      <c r="B122" s="19"/>
      <c r="C122" s="20">
        <v>5.0</v>
      </c>
      <c r="D122" s="20" t="str">
        <f>IF(B122=tech!$A$1,'Чек-лист'!C122,0)</f>
        <v>0</v>
      </c>
      <c r="E122" s="24"/>
      <c r="G122" s="2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18" t="s">
        <v>121</v>
      </c>
      <c r="B123" s="19"/>
      <c r="C123" s="20">
        <v>5.0</v>
      </c>
      <c r="D123" s="20" t="str">
        <f>IF(B123=tech!$A$1,'Чек-лист'!C123,0)</f>
        <v>0</v>
      </c>
      <c r="E123" s="24"/>
      <c r="G123" s="2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18" t="s">
        <v>122</v>
      </c>
      <c r="B124" s="19"/>
      <c r="C124" s="20">
        <v>5.0</v>
      </c>
      <c r="D124" s="20" t="str">
        <f>IF(B124=tech!$A$1,'Чек-лист'!C124,0)</f>
        <v>0</v>
      </c>
      <c r="E124" s="24"/>
      <c r="G124" s="2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8" t="s">
        <v>119</v>
      </c>
      <c r="B125" s="19"/>
      <c r="C125" s="20">
        <v>5.0</v>
      </c>
      <c r="D125" s="20" t="str">
        <f>IF(B125=tech!$A$1,'Чек-лист'!C125,0)</f>
        <v>0</v>
      </c>
      <c r="E125" s="24"/>
      <c r="G125" s="2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18" t="s">
        <v>123</v>
      </c>
      <c r="B126" s="19"/>
      <c r="C126" s="20">
        <v>5.0</v>
      </c>
      <c r="D126" s="20" t="str">
        <f>IF(B126=tech!$A$1,'Чек-лист'!C126,0)</f>
        <v>0</v>
      </c>
      <c r="E126" s="24"/>
      <c r="G126" s="2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18" t="s">
        <v>124</v>
      </c>
      <c r="B127" s="19"/>
      <c r="C127" s="20">
        <v>5.0</v>
      </c>
      <c r="D127" s="20" t="str">
        <f>IF(B127=tech!$A$1,'Чек-лист'!C127,0)</f>
        <v>0</v>
      </c>
      <c r="E127" s="24"/>
      <c r="G127" s="2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18" t="s">
        <v>125</v>
      </c>
      <c r="B128" s="19"/>
      <c r="C128" s="20">
        <v>5.0</v>
      </c>
      <c r="D128" s="20" t="str">
        <f>IF(B128=tech!$A$1,'Чек-лист'!C128,0)</f>
        <v>0</v>
      </c>
      <c r="E128" s="24"/>
      <c r="G128" s="2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18" t="s">
        <v>126</v>
      </c>
      <c r="B129" s="19"/>
      <c r="C129" s="20">
        <v>5.0</v>
      </c>
      <c r="D129" s="20" t="str">
        <f>IF(B129=tech!$A$1,'Чек-лист'!C129,0)</f>
        <v>0</v>
      </c>
      <c r="E129" s="24"/>
      <c r="G129" s="2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18" t="s">
        <v>127</v>
      </c>
      <c r="B130" s="19"/>
      <c r="C130" s="20">
        <v>5.0</v>
      </c>
      <c r="D130" s="20"/>
      <c r="E130" s="24"/>
      <c r="G130" s="2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18" t="s">
        <v>128</v>
      </c>
      <c r="B131" s="19"/>
      <c r="C131" s="20">
        <v>5.0</v>
      </c>
      <c r="D131" s="20"/>
      <c r="E131" s="24"/>
      <c r="G131" s="2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18" t="s">
        <v>129</v>
      </c>
      <c r="B132" s="19"/>
      <c r="C132" s="20">
        <v>5.0</v>
      </c>
      <c r="D132" s="20"/>
      <c r="E132" s="24"/>
      <c r="G132" s="2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18" t="s">
        <v>130</v>
      </c>
      <c r="B133" s="19"/>
      <c r="C133" s="20">
        <v>5.0</v>
      </c>
      <c r="D133" s="20"/>
      <c r="E133" s="24"/>
      <c r="G133" s="2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18" t="s">
        <v>131</v>
      </c>
      <c r="B134" s="19"/>
      <c r="C134" s="20">
        <v>5.0</v>
      </c>
      <c r="D134" s="20"/>
      <c r="E134" s="24"/>
      <c r="G134" s="2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20" t="s">
        <v>132</v>
      </c>
      <c r="B135" s="19"/>
      <c r="C135" s="20">
        <v>5.0</v>
      </c>
      <c r="D135" s="20"/>
      <c r="E135" s="27"/>
      <c r="F135" s="11"/>
      <c r="G135" s="28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30" t="s">
        <v>133</v>
      </c>
      <c r="B136" s="30"/>
      <c r="C136" s="31" t="str">
        <f t="shared" ref="C136:D136" si="16">SUM(C137:C139)</f>
        <v>15</v>
      </c>
      <c r="D136" s="31" t="str">
        <f t="shared" si="16"/>
        <v>0</v>
      </c>
      <c r="E136" s="31" t="str">
        <f>D136</f>
        <v>0</v>
      </c>
      <c r="F136" s="32" t="str">
        <f>E136/G136</f>
        <v>0%</v>
      </c>
      <c r="G136" s="31" t="str">
        <f>C136</f>
        <v>15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18" t="s">
        <v>134</v>
      </c>
      <c r="B137" s="19"/>
      <c r="C137" s="20">
        <v>5.0</v>
      </c>
      <c r="D137" s="20" t="str">
        <f>IF(B137=tech!$A$1,'Чек-лист'!C137,0)</f>
        <v>0</v>
      </c>
      <c r="E137" s="21"/>
      <c r="F137" s="22"/>
      <c r="G137" s="2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18" t="s">
        <v>135</v>
      </c>
      <c r="B138" s="19"/>
      <c r="C138" s="20">
        <v>5.0</v>
      </c>
      <c r="D138" s="20" t="str">
        <f>IF(B138=tech!$A$1,'Чек-лист'!C138,0)</f>
        <v>0</v>
      </c>
      <c r="E138" s="24"/>
      <c r="G138" s="2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8" t="s">
        <v>136</v>
      </c>
      <c r="B139" s="19"/>
      <c r="C139" s="20">
        <v>5.0</v>
      </c>
      <c r="D139" s="20" t="str">
        <f>IF(B139=tech!$A$1,'Чек-лист'!C139,0)</f>
        <v>0</v>
      </c>
      <c r="E139" s="24"/>
      <c r="G139" s="2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0" t="s">
        <v>137</v>
      </c>
      <c r="B140" s="19"/>
      <c r="C140" s="20">
        <v>5.0</v>
      </c>
      <c r="D140" s="20"/>
      <c r="E140" s="27"/>
      <c r="F140" s="11"/>
      <c r="G140" s="28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2.5" customHeight="1">
      <c r="A141" s="40" t="s">
        <v>138</v>
      </c>
      <c r="B141" s="16"/>
      <c r="C141" s="16"/>
      <c r="D141" s="16"/>
      <c r="E141" s="16"/>
      <c r="F141" s="16"/>
      <c r="G141" s="1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30" t="s">
        <v>139</v>
      </c>
      <c r="B142" s="30"/>
      <c r="C142" s="31" t="str">
        <f>MAX(C143:C149)</f>
        <v>5</v>
      </c>
      <c r="D142" s="31">
        <v>0.0</v>
      </c>
      <c r="E142" s="31" t="str">
        <f>D142</f>
        <v>0</v>
      </c>
      <c r="F142" s="32" t="str">
        <f>E142/G142</f>
        <v>0%</v>
      </c>
      <c r="G142" s="31" t="str">
        <f>C142</f>
        <v>5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18" t="s">
        <v>140</v>
      </c>
      <c r="B143" s="19"/>
      <c r="C143" s="20">
        <v>5.0</v>
      </c>
      <c r="D143" s="20" t="str">
        <f>IF(B143=tech!$A$1,'Чек-лист'!C143,0)</f>
        <v>0</v>
      </c>
      <c r="E143" s="21"/>
      <c r="F143" s="22"/>
      <c r="G143" s="2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18" t="s">
        <v>141</v>
      </c>
      <c r="B144" s="19"/>
      <c r="C144" s="20">
        <v>5.0</v>
      </c>
      <c r="D144" s="20" t="str">
        <f>IF(B144=tech!$A$1,'Чек-лист'!C144,0)</f>
        <v>0</v>
      </c>
      <c r="E144" s="24"/>
      <c r="G144" s="2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18" t="s">
        <v>142</v>
      </c>
      <c r="B145" s="19"/>
      <c r="C145" s="20">
        <v>5.0</v>
      </c>
      <c r="D145" s="20" t="str">
        <f>IF(B145=tech!$A$1,'Чек-лист'!C145,0)</f>
        <v>0</v>
      </c>
      <c r="E145" s="24"/>
      <c r="G145" s="2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18" t="s">
        <v>143</v>
      </c>
      <c r="B146" s="19"/>
      <c r="C146" s="20">
        <v>5.0</v>
      </c>
      <c r="D146" s="20" t="str">
        <f>IF(B146=tech!$A$1,'Чек-лист'!C146,0)</f>
        <v>0</v>
      </c>
      <c r="E146" s="24"/>
      <c r="G146" s="2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18" t="s">
        <v>144</v>
      </c>
      <c r="B147" s="19"/>
      <c r="C147" s="20">
        <v>5.0</v>
      </c>
      <c r="D147" s="20" t="str">
        <f>IF(B147=tech!$A$1,'Чек-лист'!C147,0)</f>
        <v>0</v>
      </c>
      <c r="E147" s="24"/>
      <c r="G147" s="2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18" t="s">
        <v>145</v>
      </c>
      <c r="B148" s="19"/>
      <c r="C148" s="20">
        <v>5.0</v>
      </c>
      <c r="D148" s="20" t="str">
        <f>IF(B148=tech!$A$1,'Чек-лист'!C148,0)</f>
        <v>0</v>
      </c>
      <c r="E148" s="24"/>
      <c r="G148" s="2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18" t="s">
        <v>146</v>
      </c>
      <c r="B149" s="19"/>
      <c r="C149" s="20">
        <v>5.0</v>
      </c>
      <c r="D149" s="20" t="str">
        <f>IF(B149=tech!$A$1,'Чек-лист'!C149,0)</f>
        <v>0</v>
      </c>
      <c r="E149" s="24"/>
      <c r="G149" s="2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4"/>
      <c r="B150" s="26"/>
      <c r="C150" s="20"/>
      <c r="D150" s="20"/>
      <c r="E150" s="27"/>
      <c r="F150" s="11"/>
      <c r="G150" s="2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30" t="s">
        <v>147</v>
      </c>
      <c r="B151" s="30"/>
      <c r="C151" s="31" t="str">
        <f t="shared" ref="C151:D151" si="17">SUM(C152:C157,MAX(C158:C161),C162)</f>
        <v>60</v>
      </c>
      <c r="D151" s="31" t="str">
        <f t="shared" si="17"/>
        <v>0</v>
      </c>
      <c r="E151" s="31" t="str">
        <f>D151</f>
        <v>0</v>
      </c>
      <c r="F151" s="32" t="str">
        <f>E151/G151</f>
        <v>0%</v>
      </c>
      <c r="G151" s="31" t="str">
        <f>C151</f>
        <v>60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18" t="s">
        <v>148</v>
      </c>
      <c r="B152" s="19"/>
      <c r="C152" s="20">
        <v>5.0</v>
      </c>
      <c r="D152" s="20" t="str">
        <f>IF(B152=tech!$A$1,'Чек-лист'!C152,0)</f>
        <v>0</v>
      </c>
      <c r="E152" s="21"/>
      <c r="F152" s="22"/>
      <c r="G152" s="2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8" t="s">
        <v>149</v>
      </c>
      <c r="B153" s="19"/>
      <c r="C153" s="20">
        <v>5.0</v>
      </c>
      <c r="D153" s="20" t="str">
        <f>IF(B153=tech!$A$1,'Чек-лист'!C153,0)</f>
        <v>0</v>
      </c>
      <c r="E153" s="24"/>
      <c r="G153" s="2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18" t="s">
        <v>150</v>
      </c>
      <c r="B154" s="19"/>
      <c r="C154" s="20">
        <v>5.0</v>
      </c>
      <c r="D154" s="20" t="str">
        <f>IF(B154=tech!$A$1,'Чек-лист'!C154,0)</f>
        <v>0</v>
      </c>
      <c r="E154" s="24"/>
      <c r="G154" s="2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18" t="s">
        <v>151</v>
      </c>
      <c r="B155" s="19"/>
      <c r="C155" s="20">
        <v>5.0</v>
      </c>
      <c r="D155" s="20" t="str">
        <f>IF(B155=tech!$A$1,'Чек-лист'!C155,0)</f>
        <v>0</v>
      </c>
      <c r="E155" s="24"/>
      <c r="G155" s="2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18" t="s">
        <v>152</v>
      </c>
      <c r="B156" s="19"/>
      <c r="C156" s="20">
        <v>5.0</v>
      </c>
      <c r="D156" s="20" t="str">
        <f>IF(B156=tech!$A$1,'Чек-лист'!C156,0)</f>
        <v>0</v>
      </c>
      <c r="E156" s="24"/>
      <c r="G156" s="2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18" t="s">
        <v>153</v>
      </c>
      <c r="B157" s="19"/>
      <c r="C157" s="20">
        <v>5.0</v>
      </c>
      <c r="D157" s="20" t="str">
        <f>IF(B157=tech!$A$1,'Чек-лист'!C157,0)</f>
        <v>0</v>
      </c>
      <c r="E157" s="24"/>
      <c r="G157" s="2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8" t="s">
        <v>154</v>
      </c>
      <c r="B158" s="19"/>
      <c r="C158" s="20">
        <v>1.0</v>
      </c>
      <c r="D158" s="20" t="str">
        <f>IF(B158=tech!$A$1,'Чек-лист'!C158,0)</f>
        <v>0</v>
      </c>
      <c r="E158" s="24"/>
      <c r="G158" s="2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18" t="s">
        <v>155</v>
      </c>
      <c r="B159" s="19"/>
      <c r="C159" s="20">
        <v>3.0</v>
      </c>
      <c r="D159" s="20" t="str">
        <f>IF(B159=tech!$A$1,'Чек-лист'!C159,0)</f>
        <v>0</v>
      </c>
      <c r="E159" s="24"/>
      <c r="G159" s="2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18" t="s">
        <v>156</v>
      </c>
      <c r="B160" s="19"/>
      <c r="C160" s="20">
        <v>5.0</v>
      </c>
      <c r="D160" s="20" t="str">
        <f>IF(B160=tech!$A$1,'Чек-лист'!C160,0)</f>
        <v>0</v>
      </c>
      <c r="E160" s="24"/>
      <c r="G160" s="2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18" t="s">
        <v>157</v>
      </c>
      <c r="B161" s="19"/>
      <c r="C161" s="20">
        <v>10.0</v>
      </c>
      <c r="D161" s="20" t="str">
        <f>IF(B161=tech!$A$1,'Чек-лист'!C161,0)</f>
        <v>0</v>
      </c>
      <c r="E161" s="24"/>
      <c r="G161" s="2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18" t="s">
        <v>158</v>
      </c>
      <c r="B162" s="19"/>
      <c r="C162" s="20">
        <v>20.0</v>
      </c>
      <c r="D162" s="20" t="str">
        <f>IF(B162=tech!$A$1,'Чек-лист'!C162,0)</f>
        <v>0</v>
      </c>
      <c r="E162" s="24"/>
      <c r="G162" s="2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9.75" customHeight="1">
      <c r="A163" s="44"/>
      <c r="B163" s="26"/>
      <c r="C163" s="20"/>
      <c r="D163" s="20"/>
      <c r="E163" s="27"/>
      <c r="F163" s="11"/>
      <c r="G163" s="28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0"/>
      <c r="B164" s="26"/>
      <c r="C164" s="20"/>
      <c r="D164" s="20"/>
      <c r="E164" s="39"/>
      <c r="F164" s="11"/>
      <c r="G164" s="28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0" t="s">
        <v>159</v>
      </c>
      <c r="B165" s="30"/>
      <c r="C165" s="31" t="str">
        <f t="shared" ref="C165:D165" si="18">SUM(C166:C169,MAX(C170:C171))</f>
        <v>18</v>
      </c>
      <c r="D165" s="31" t="str">
        <f t="shared" si="18"/>
        <v>0</v>
      </c>
      <c r="E165" s="31" t="str">
        <f>D165</f>
        <v>0</v>
      </c>
      <c r="F165" s="32" t="str">
        <f>E165/G165</f>
        <v>0%</v>
      </c>
      <c r="G165" s="31" t="str">
        <f>C165</f>
        <v>18</v>
      </c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18" t="s">
        <v>160</v>
      </c>
      <c r="B166" s="19"/>
      <c r="C166" s="20">
        <v>1.0</v>
      </c>
      <c r="D166" s="20" t="str">
        <f>IF(B166=tech!$A$1,'Чек-лист'!C166,0)</f>
        <v>0</v>
      </c>
      <c r="E166" s="21"/>
      <c r="F166" s="22"/>
      <c r="G166" s="2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18" t="s">
        <v>161</v>
      </c>
      <c r="B167" s="19"/>
      <c r="C167" s="20">
        <v>2.0</v>
      </c>
      <c r="D167" s="20" t="str">
        <f>IF(B167=tech!$A$1,'Чек-лист'!C167,0)</f>
        <v>0</v>
      </c>
      <c r="E167" s="24"/>
      <c r="G167" s="2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18" t="s">
        <v>162</v>
      </c>
      <c r="B168" s="19"/>
      <c r="C168" s="20">
        <v>3.0</v>
      </c>
      <c r="D168" s="20" t="str">
        <f>IF(B168=tech!$A$1,'Чек-лист'!C168,0)</f>
        <v>0</v>
      </c>
      <c r="E168" s="24"/>
      <c r="G168" s="2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18" t="s">
        <v>163</v>
      </c>
      <c r="B169" s="19"/>
      <c r="C169" s="20">
        <v>5.0</v>
      </c>
      <c r="D169" s="20" t="str">
        <f>IF(B169=tech!$A$1,'Чек-лист'!C169,0)</f>
        <v>0</v>
      </c>
      <c r="E169" s="24"/>
      <c r="G169" s="2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18" t="s">
        <v>164</v>
      </c>
      <c r="B170" s="19"/>
      <c r="C170" s="20">
        <v>7.0</v>
      </c>
      <c r="D170" s="20" t="str">
        <f>IF(B170=tech!$A$1,'Чек-лист'!C170,0)</f>
        <v>0</v>
      </c>
      <c r="E170" s="24"/>
      <c r="G170" s="2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18" t="s">
        <v>165</v>
      </c>
      <c r="B171" s="19"/>
      <c r="C171" s="20">
        <v>1.0</v>
      </c>
      <c r="D171" s="20" t="str">
        <f>IF(B171=tech!$A$1,'Чек-лист'!C171,0)</f>
        <v>0</v>
      </c>
      <c r="E171" s="24"/>
      <c r="G171" s="25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0"/>
      <c r="B172" s="26"/>
      <c r="C172" s="20"/>
      <c r="D172" s="20"/>
      <c r="E172" s="27"/>
      <c r="F172" s="11"/>
      <c r="G172" s="2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0" t="s">
        <v>166</v>
      </c>
      <c r="B173" s="30"/>
      <c r="C173" s="31" t="str">
        <f t="shared" ref="C173:D173" si="19">SUM(C174:C176,MAX(C177:C178))</f>
        <v>13</v>
      </c>
      <c r="D173" s="31" t="str">
        <f t="shared" si="19"/>
        <v>0</v>
      </c>
      <c r="E173" s="31" t="str">
        <f>D173</f>
        <v>0</v>
      </c>
      <c r="F173" s="32" t="str">
        <f>E173/G173</f>
        <v>0%</v>
      </c>
      <c r="G173" s="31" t="str">
        <f>C173</f>
        <v>13</v>
      </c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8" t="s">
        <v>167</v>
      </c>
      <c r="B174" s="19"/>
      <c r="C174" s="20">
        <v>1.0</v>
      </c>
      <c r="D174" s="20" t="str">
        <f>IF(B174=tech!$A$1,'Чек-лист'!C174,0)</f>
        <v>0</v>
      </c>
      <c r="E174" s="21"/>
      <c r="F174" s="22"/>
      <c r="G174" s="2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18" t="s">
        <v>168</v>
      </c>
      <c r="B175" s="19"/>
      <c r="C175" s="20">
        <v>2.0</v>
      </c>
      <c r="D175" s="20" t="str">
        <f>IF(B175=tech!$A$1,'Чек-лист'!C175,0)</f>
        <v>0</v>
      </c>
      <c r="E175" s="24"/>
      <c r="G175" s="2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18" t="s">
        <v>169</v>
      </c>
      <c r="B176" s="19"/>
      <c r="C176" s="20">
        <v>3.0</v>
      </c>
      <c r="D176" s="20" t="str">
        <f>IF(B176=tech!$A$1,'Чек-лист'!C176,0)</f>
        <v>0</v>
      </c>
      <c r="E176" s="24"/>
      <c r="G176" s="2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8" t="s">
        <v>170</v>
      </c>
      <c r="B177" s="19"/>
      <c r="C177" s="20">
        <v>7.0</v>
      </c>
      <c r="D177" s="20" t="str">
        <f>IF(B177=tech!$A$1,'Чек-лист'!C177,0)</f>
        <v>0</v>
      </c>
      <c r="E177" s="24"/>
      <c r="G177" s="2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18" t="s">
        <v>171</v>
      </c>
      <c r="B178" s="19"/>
      <c r="C178" s="20">
        <v>1.0</v>
      </c>
      <c r="D178" s="20" t="str">
        <f>IF(B178=tech!$A$1,'Чек-лист'!C178,0)</f>
        <v>0</v>
      </c>
      <c r="E178" s="24"/>
      <c r="G178" s="2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0"/>
      <c r="B179" s="26"/>
      <c r="C179" s="20"/>
      <c r="D179" s="20"/>
      <c r="E179" s="27"/>
      <c r="F179" s="11"/>
      <c r="G179" s="2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0" t="s">
        <v>172</v>
      </c>
      <c r="B180" s="30"/>
      <c r="C180" s="31" t="str">
        <f t="shared" ref="C180:D180" si="20">SUM(C181:C183,MAX(C184:C188))</f>
        <v>14</v>
      </c>
      <c r="D180" s="31" t="str">
        <f t="shared" si="20"/>
        <v>0</v>
      </c>
      <c r="E180" s="31" t="str">
        <f>D180</f>
        <v>0</v>
      </c>
      <c r="F180" s="32" t="str">
        <f>E180/G180</f>
        <v>0%</v>
      </c>
      <c r="G180" s="31" t="str">
        <f>C180</f>
        <v>14</v>
      </c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18" t="s">
        <v>173</v>
      </c>
      <c r="B181" s="19"/>
      <c r="C181" s="20">
        <v>1.0</v>
      </c>
      <c r="D181" s="20" t="str">
        <f>IF(B181=tech!$A$1,'Чек-лист'!C181,0)</f>
        <v>0</v>
      </c>
      <c r="E181" s="21"/>
      <c r="F181" s="22"/>
      <c r="G181" s="2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18" t="s">
        <v>174</v>
      </c>
      <c r="B182" s="19"/>
      <c r="C182" s="20">
        <v>3.0</v>
      </c>
      <c r="D182" s="20" t="str">
        <f>IF(B182=tech!$A$1,'Чек-лист'!C182,0)</f>
        <v>0</v>
      </c>
      <c r="E182" s="24"/>
      <c r="G182" s="2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8" t="s">
        <v>175</v>
      </c>
      <c r="B183" s="19"/>
      <c r="C183" s="20">
        <v>5.0</v>
      </c>
      <c r="D183" s="20" t="str">
        <f>IF(B183=tech!$A$1,'Чек-лист'!C183,0)</f>
        <v>0</v>
      </c>
      <c r="E183" s="24"/>
      <c r="G183" s="2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18" t="s">
        <v>176</v>
      </c>
      <c r="B184" s="19"/>
      <c r="C184" s="20">
        <v>1.0</v>
      </c>
      <c r="D184" s="20" t="str">
        <f>IF(B184=tech!$A$1,'Чек-лист'!C184,0)</f>
        <v>0</v>
      </c>
      <c r="E184" s="24"/>
      <c r="G184" s="2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8" t="s">
        <v>177</v>
      </c>
      <c r="B185" s="19"/>
      <c r="C185" s="20">
        <v>2.0</v>
      </c>
      <c r="D185" s="20" t="str">
        <f>IF(B185=tech!$A$1,'Чек-лист'!C185,0)</f>
        <v>0</v>
      </c>
      <c r="E185" s="24"/>
      <c r="G185" s="2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18" t="s">
        <v>178</v>
      </c>
      <c r="B186" s="19"/>
      <c r="C186" s="20">
        <v>3.0</v>
      </c>
      <c r="D186" s="20" t="str">
        <f>IF(B186=tech!$A$1,'Чек-лист'!C186,0)</f>
        <v>0</v>
      </c>
      <c r="E186" s="24"/>
      <c r="G186" s="2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18" t="s">
        <v>179</v>
      </c>
      <c r="B187" s="19"/>
      <c r="C187" s="20">
        <v>4.0</v>
      </c>
      <c r="D187" s="20" t="str">
        <f>IF(B187=tech!$A$1,'Чек-лист'!C187,0)</f>
        <v>0</v>
      </c>
      <c r="E187" s="24"/>
      <c r="G187" s="2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8" t="s">
        <v>180</v>
      </c>
      <c r="B188" s="19"/>
      <c r="C188" s="20">
        <v>5.0</v>
      </c>
      <c r="D188" s="20" t="str">
        <f>IF(B188=tech!$A$1,'Чек-лист'!C188,0)</f>
        <v>0</v>
      </c>
      <c r="E188" s="24"/>
      <c r="G188" s="2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0"/>
      <c r="B189" s="26"/>
      <c r="C189" s="20"/>
      <c r="D189" s="20"/>
      <c r="E189" s="27"/>
      <c r="F189" s="11"/>
      <c r="G189" s="2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0" t="s">
        <v>181</v>
      </c>
      <c r="B190" s="30"/>
      <c r="C190" s="31" t="str">
        <f t="shared" ref="C190:D190" si="21">SUM(C191:C193,MAX(C194:C197))</f>
        <v>12</v>
      </c>
      <c r="D190" s="31" t="str">
        <f t="shared" si="21"/>
        <v>0</v>
      </c>
      <c r="E190" s="31" t="str">
        <f>D190</f>
        <v>0</v>
      </c>
      <c r="F190" s="32" t="str">
        <f>E190/G190</f>
        <v>0%</v>
      </c>
      <c r="G190" s="31" t="str">
        <f>C190</f>
        <v>12</v>
      </c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18" t="s">
        <v>182</v>
      </c>
      <c r="B191" s="19"/>
      <c r="C191" s="20">
        <v>0.0</v>
      </c>
      <c r="D191" s="20" t="str">
        <f>IF(B191=tech!$A$1,'Чек-лист'!C191,0)</f>
        <v>0</v>
      </c>
      <c r="E191" s="21"/>
      <c r="F191" s="22"/>
      <c r="G191" s="2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18" t="s">
        <v>183</v>
      </c>
      <c r="B192" s="19"/>
      <c r="C192" s="20">
        <v>3.0</v>
      </c>
      <c r="D192" s="20" t="str">
        <f>IF(B192=tech!$A$1,'Чек-лист'!C192,0)</f>
        <v>0</v>
      </c>
      <c r="E192" s="24"/>
      <c r="G192" s="2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18" t="s">
        <v>184</v>
      </c>
      <c r="B193" s="19"/>
      <c r="C193" s="20">
        <v>5.0</v>
      </c>
      <c r="D193" s="20" t="str">
        <f>IF(B193=tech!$A$1,'Чек-лист'!C193,0)</f>
        <v>0</v>
      </c>
      <c r="E193" s="24"/>
      <c r="G193" s="25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18" t="s">
        <v>185</v>
      </c>
      <c r="B194" s="19"/>
      <c r="C194" s="20">
        <v>1.0</v>
      </c>
      <c r="D194" s="20" t="str">
        <f>IF(B194=tech!$A$1,'Чек-лист'!C194,0)</f>
        <v>0</v>
      </c>
      <c r="E194" s="24"/>
      <c r="G194" s="25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8" t="s">
        <v>186</v>
      </c>
      <c r="B195" s="19"/>
      <c r="C195" s="20">
        <v>2.0</v>
      </c>
      <c r="D195" s="20" t="str">
        <f>IF(B195=tech!$A$1,'Чек-лист'!C195,0)</f>
        <v>0</v>
      </c>
      <c r="E195" s="24"/>
      <c r="G195" s="25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8" t="s">
        <v>187</v>
      </c>
      <c r="B196" s="19"/>
      <c r="C196" s="20">
        <v>3.0</v>
      </c>
      <c r="D196" s="20" t="str">
        <f>IF(B196=tech!$A$1,'Чек-лист'!C196,0)</f>
        <v>0</v>
      </c>
      <c r="E196" s="24"/>
      <c r="G196" s="25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8" t="s">
        <v>188</v>
      </c>
      <c r="B197" s="19"/>
      <c r="C197" s="20">
        <v>4.0</v>
      </c>
      <c r="D197" s="20" t="str">
        <f>IF(B197=tech!$A$1,'Чек-лист'!C197,0)</f>
        <v>0</v>
      </c>
      <c r="E197" s="24"/>
      <c r="G197" s="25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18"/>
      <c r="B198" s="19"/>
      <c r="C198" s="20"/>
      <c r="D198" s="20"/>
      <c r="E198" s="24"/>
      <c r="G198" s="2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30" t="s">
        <v>189</v>
      </c>
      <c r="B199" s="30"/>
      <c r="C199" s="31" t="str">
        <f t="shared" ref="C199:D199" si="22">SUM(C200:C202,MAX(C203:C205))</f>
        <v>13</v>
      </c>
      <c r="D199" s="31" t="str">
        <f t="shared" si="22"/>
        <v>0</v>
      </c>
      <c r="E199" s="24"/>
      <c r="G199" s="2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18" t="s">
        <v>190</v>
      </c>
      <c r="B200" s="19"/>
      <c r="C200" s="20">
        <v>0.0</v>
      </c>
      <c r="D200" s="20" t="str">
        <f>IF(B200=tech!$A$1,'Чек-лист'!C200,0)</f>
        <v>0</v>
      </c>
      <c r="E200" s="24"/>
      <c r="G200" s="2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18" t="s">
        <v>191</v>
      </c>
      <c r="B201" s="19"/>
      <c r="C201" s="20">
        <v>3.0</v>
      </c>
      <c r="D201" s="20" t="str">
        <f>IF(B201=tech!$A$1,'Чек-лист'!C201,0)</f>
        <v>0</v>
      </c>
      <c r="E201" s="24"/>
      <c r="G201" s="2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18" t="s">
        <v>192</v>
      </c>
      <c r="B202" s="19"/>
      <c r="C202" s="20">
        <v>5.0</v>
      </c>
      <c r="D202" s="20" t="str">
        <f>IF(B202=tech!$A$1,'Чек-лист'!C202,0)</f>
        <v>0</v>
      </c>
      <c r="E202" s="24"/>
      <c r="G202" s="2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18" t="s">
        <v>193</v>
      </c>
      <c r="B203" s="19"/>
      <c r="C203" s="20">
        <v>5.0</v>
      </c>
      <c r="D203" s="20" t="str">
        <f>IF(B203=tech!$A$1,'Чек-лист'!C203,0)</f>
        <v>0</v>
      </c>
      <c r="E203" s="24"/>
      <c r="G203" s="2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18" t="s">
        <v>194</v>
      </c>
      <c r="B204" s="19"/>
      <c r="C204" s="20">
        <v>1.0</v>
      </c>
      <c r="D204" s="20" t="str">
        <f>IF(B204=tech!$A$1,'Чек-лист'!C204,0)</f>
        <v>0</v>
      </c>
      <c r="E204" s="24"/>
      <c r="G204" s="2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18" t="s">
        <v>195</v>
      </c>
      <c r="B205" s="19"/>
      <c r="C205" s="20">
        <v>5.0</v>
      </c>
      <c r="D205" s="20" t="str">
        <f>IF(B205=tech!$A$1,'Чек-лист'!C205,0)</f>
        <v>0</v>
      </c>
      <c r="E205" s="24"/>
      <c r="G205" s="2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18" t="s">
        <v>196</v>
      </c>
      <c r="B206" s="19"/>
      <c r="C206" s="20">
        <v>10.0</v>
      </c>
      <c r="D206" s="20"/>
      <c r="E206" s="27"/>
      <c r="F206" s="11"/>
      <c r="G206" s="2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30" t="s">
        <v>197</v>
      </c>
      <c r="B207" s="30"/>
      <c r="C207" s="31" t="str">
        <f t="shared" ref="C207:D207" si="23">SUM(C208:C210)</f>
        <v>15</v>
      </c>
      <c r="D207" s="31" t="str">
        <f t="shared" si="23"/>
        <v>0</v>
      </c>
      <c r="E207" s="31" t="str">
        <f>D207</f>
        <v>0</v>
      </c>
      <c r="F207" s="32" t="str">
        <f>E207/G207</f>
        <v>0%</v>
      </c>
      <c r="G207" s="31" t="str">
        <f>C207</f>
        <v>15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8" t="s">
        <v>198</v>
      </c>
      <c r="B208" s="19"/>
      <c r="C208" s="20">
        <v>5.0</v>
      </c>
      <c r="D208" s="20" t="str">
        <f>IF(B208=tech!$A$1,'Чек-лист'!C208,0)</f>
        <v>0</v>
      </c>
      <c r="E208" s="45"/>
      <c r="G208" s="25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18" t="s">
        <v>199</v>
      </c>
      <c r="B209" s="19"/>
      <c r="C209" s="20">
        <v>5.0</v>
      </c>
      <c r="D209" s="20" t="str">
        <f>IF(B209=tech!$A$1,'Чек-лист'!C209,0)</f>
        <v>0</v>
      </c>
      <c r="E209" s="24"/>
      <c r="G209" s="25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18" t="s">
        <v>200</v>
      </c>
      <c r="B210" s="19"/>
      <c r="C210" s="20">
        <v>5.0</v>
      </c>
      <c r="D210" s="20" t="str">
        <f>IF(B210=tech!$A$1,'Чек-лист'!C210,0)</f>
        <v>0</v>
      </c>
      <c r="E210" s="24"/>
      <c r="G210" s="25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7.0" customHeight="1">
      <c r="A211" s="40" t="s">
        <v>203</v>
      </c>
      <c r="B211" s="16"/>
      <c r="C211" s="16"/>
      <c r="D211" s="16"/>
      <c r="E211" s="16"/>
      <c r="F211" s="16"/>
      <c r="G211" s="1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30" t="s">
        <v>208</v>
      </c>
      <c r="B212" s="30"/>
      <c r="C212" s="46" t="str">
        <f t="shared" ref="C212:D212" si="24">SUM(C213:C222)</f>
        <v>37</v>
      </c>
      <c r="D212" s="46" t="str">
        <f t="shared" si="24"/>
        <v>0</v>
      </c>
      <c r="E212" s="46" t="str">
        <f>D212</f>
        <v>0</v>
      </c>
      <c r="F212" s="47" t="str">
        <f>E212/G212</f>
        <v>0%</v>
      </c>
      <c r="G212" s="46" t="str">
        <f>C212</f>
        <v>37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18" t="s">
        <v>210</v>
      </c>
      <c r="B213" s="19"/>
      <c r="C213" s="20">
        <v>2.0</v>
      </c>
      <c r="D213" s="20" t="str">
        <f>IF(B213=tech!$A$1,'Чек-лист'!C213,0)</f>
        <v>0</v>
      </c>
      <c r="E213" s="21"/>
      <c r="F213" s="22"/>
      <c r="G213" s="2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18" t="s">
        <v>211</v>
      </c>
      <c r="B214" s="19"/>
      <c r="C214" s="20">
        <v>2.0</v>
      </c>
      <c r="D214" s="20" t="str">
        <f>IF(B214=tech!$A$1,'Чек-лист'!C214,0)</f>
        <v>0</v>
      </c>
      <c r="E214" s="24"/>
      <c r="G214" s="25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18" t="s">
        <v>212</v>
      </c>
      <c r="B215" s="19"/>
      <c r="C215" s="20">
        <v>3.0</v>
      </c>
      <c r="D215" s="20" t="str">
        <f>IF(B215=tech!$A$1,'Чек-лист'!C215,0)</f>
        <v>0</v>
      </c>
      <c r="E215" s="24"/>
      <c r="G215" s="25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18" t="s">
        <v>213</v>
      </c>
      <c r="B216" s="19"/>
      <c r="C216" s="20">
        <v>3.0</v>
      </c>
      <c r="D216" s="20" t="str">
        <f>IF(B216=tech!$A$1,'Чек-лист'!C216,0)</f>
        <v>0</v>
      </c>
      <c r="E216" s="24"/>
      <c r="G216" s="25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18" t="s">
        <v>214</v>
      </c>
      <c r="B217" s="19"/>
      <c r="C217" s="20">
        <v>3.0</v>
      </c>
      <c r="D217" s="20" t="str">
        <f>IF(B217=tech!$A$1,'Чек-лист'!C217,0)</f>
        <v>0</v>
      </c>
      <c r="E217" s="24"/>
      <c r="G217" s="25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18" t="s">
        <v>215</v>
      </c>
      <c r="B218" s="19"/>
      <c r="C218" s="20">
        <v>5.0</v>
      </c>
      <c r="D218" s="20" t="str">
        <f>IF(B218=tech!$A$1,'Чек-лист'!C218,0)</f>
        <v>0</v>
      </c>
      <c r="E218" s="24"/>
      <c r="G218" s="25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18" t="s">
        <v>216</v>
      </c>
      <c r="B219" s="19"/>
      <c r="C219" s="20">
        <v>4.0</v>
      </c>
      <c r="D219" s="20" t="str">
        <f>IF(B219=tech!$A$1,'Чек-лист'!C219,0)</f>
        <v>0</v>
      </c>
      <c r="E219" s="24"/>
      <c r="G219" s="25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18" t="s">
        <v>217</v>
      </c>
      <c r="B220" s="19"/>
      <c r="C220" s="20">
        <v>5.0</v>
      </c>
      <c r="D220" s="20" t="str">
        <f>IF(B220=tech!$A$1,'Чек-лист'!C220,0)</f>
        <v>0</v>
      </c>
      <c r="E220" s="24"/>
      <c r="G220" s="25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18" t="s">
        <v>218</v>
      </c>
      <c r="B221" s="19"/>
      <c r="C221" s="20">
        <v>5.0</v>
      </c>
      <c r="D221" s="20" t="str">
        <f>IF(B221=tech!$A$1,'Чек-лист'!C221,0)</f>
        <v>0</v>
      </c>
      <c r="E221" s="24"/>
      <c r="G221" s="25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18" t="s">
        <v>219</v>
      </c>
      <c r="B222" s="19"/>
      <c r="C222" s="20">
        <v>5.0</v>
      </c>
      <c r="D222" s="20" t="str">
        <f>IF(B222=tech!$A$1,'Чек-лист'!C222,0)</f>
        <v>0</v>
      </c>
      <c r="E222" s="24"/>
      <c r="G222" s="25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0"/>
      <c r="B223" s="26"/>
      <c r="C223" s="20"/>
      <c r="D223" s="20"/>
      <c r="E223" s="27"/>
      <c r="F223" s="11"/>
      <c r="G223" s="2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30" t="s">
        <v>220</v>
      </c>
      <c r="B224" s="30"/>
      <c r="C224" s="31" t="str">
        <f t="shared" ref="C224:D224" si="25">SUM(C225:C226,MAX(C227:C229))</f>
        <v>9</v>
      </c>
      <c r="D224" s="31" t="str">
        <f t="shared" si="25"/>
        <v>0</v>
      </c>
      <c r="E224" s="31" t="str">
        <f>D224</f>
        <v>0</v>
      </c>
      <c r="F224" s="32" t="str">
        <f>E224/G224</f>
        <v>0%</v>
      </c>
      <c r="G224" s="31" t="str">
        <f>C224</f>
        <v>9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18" t="s">
        <v>221</v>
      </c>
      <c r="B225" s="19"/>
      <c r="C225" s="20">
        <v>1.0</v>
      </c>
      <c r="D225" s="20" t="str">
        <f>IF(B225=tech!$A$1,'Чек-лист'!C225,0)</f>
        <v>0</v>
      </c>
      <c r="E225" s="21"/>
      <c r="F225" s="22"/>
      <c r="G225" s="2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18" t="s">
        <v>222</v>
      </c>
      <c r="B226" s="19"/>
      <c r="C226" s="20">
        <v>3.0</v>
      </c>
      <c r="D226" s="20" t="str">
        <f>IF(B226=tech!$A$1,'Чек-лист'!C226,0)</f>
        <v>0</v>
      </c>
      <c r="E226" s="24"/>
      <c r="G226" s="25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18" t="s">
        <v>223</v>
      </c>
      <c r="B227" s="19"/>
      <c r="C227" s="20">
        <v>0.0</v>
      </c>
      <c r="D227" s="20" t="str">
        <f>IF(B227=tech!$A$1,'Чек-лист'!C227,0)</f>
        <v>0</v>
      </c>
      <c r="E227" s="24"/>
      <c r="G227" s="25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18" t="s">
        <v>224</v>
      </c>
      <c r="B228" s="19"/>
      <c r="C228" s="20">
        <v>2.0</v>
      </c>
      <c r="D228" s="20" t="str">
        <f>IF(B228=tech!$A$1,'Чек-лист'!C228,0)</f>
        <v>0</v>
      </c>
      <c r="E228" s="24"/>
      <c r="G228" s="25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18" t="s">
        <v>225</v>
      </c>
      <c r="B229" s="19"/>
      <c r="C229" s="20">
        <v>5.0</v>
      </c>
      <c r="D229" s="20" t="str">
        <f>IF(B229=tech!$A$1,'Чек-лист'!C229,0)</f>
        <v>0</v>
      </c>
      <c r="E229" s="24"/>
      <c r="G229" s="25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0"/>
      <c r="B230" s="26"/>
      <c r="C230" s="20"/>
      <c r="D230" s="20"/>
      <c r="E230" s="27"/>
      <c r="F230" s="11"/>
      <c r="G230" s="2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30" t="s">
        <v>226</v>
      </c>
      <c r="B231" s="30"/>
      <c r="C231" s="31" t="str">
        <f t="shared" ref="C231:D231" si="26">SUM(C232:C233,MAX(C234:C236))</f>
        <v>9</v>
      </c>
      <c r="D231" s="31" t="str">
        <f t="shared" si="26"/>
        <v>0</v>
      </c>
      <c r="E231" s="31" t="str">
        <f>D231</f>
        <v>0</v>
      </c>
      <c r="F231" s="32" t="str">
        <f>E231/G231</f>
        <v>0%</v>
      </c>
      <c r="G231" s="31" t="str">
        <f>C231</f>
        <v>9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18" t="s">
        <v>227</v>
      </c>
      <c r="B232" s="19"/>
      <c r="C232" s="20">
        <v>1.0</v>
      </c>
      <c r="D232" s="20" t="str">
        <f>IF(B232=tech!$A$1,'Чек-лист'!C232,0)</f>
        <v>0</v>
      </c>
      <c r="E232" s="21"/>
      <c r="F232" s="22"/>
      <c r="G232" s="2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18" t="s">
        <v>228</v>
      </c>
      <c r="B233" s="19"/>
      <c r="C233" s="20">
        <v>3.0</v>
      </c>
      <c r="D233" s="20" t="str">
        <f>IF(B233=tech!$A$1,'Чек-лист'!C233,0)</f>
        <v>0</v>
      </c>
      <c r="E233" s="24"/>
      <c r="G233" s="25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18" t="s">
        <v>229</v>
      </c>
      <c r="B234" s="19"/>
      <c r="C234" s="20">
        <v>0.0</v>
      </c>
      <c r="D234" s="20" t="str">
        <f>IF(B234=tech!$A$1,'Чек-лист'!C234,0)</f>
        <v>0</v>
      </c>
      <c r="E234" s="24"/>
      <c r="G234" s="25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18" t="s">
        <v>230</v>
      </c>
      <c r="B235" s="19"/>
      <c r="C235" s="20">
        <v>2.0</v>
      </c>
      <c r="D235" s="20" t="str">
        <f>IF(B235=tech!$A$1,'Чек-лист'!C235,0)</f>
        <v>0</v>
      </c>
      <c r="E235" s="24"/>
      <c r="G235" s="25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18" t="s">
        <v>231</v>
      </c>
      <c r="B236" s="19"/>
      <c r="C236" s="20">
        <v>5.0</v>
      </c>
      <c r="D236" s="20" t="str">
        <f>IF(B236=tech!$A$1,'Чек-лист'!C236,0)</f>
        <v>0</v>
      </c>
      <c r="E236" s="24"/>
      <c r="G236" s="25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0"/>
      <c r="B237" s="26"/>
      <c r="C237" s="20"/>
      <c r="D237" s="20"/>
      <c r="E237" s="27"/>
      <c r="F237" s="11"/>
      <c r="G237" s="2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30" t="s">
        <v>232</v>
      </c>
      <c r="B238" s="30"/>
      <c r="C238" s="31" t="str">
        <f t="shared" ref="C238:D238" si="27">SUM(C239,MAX(C240:C243))</f>
        <v>7</v>
      </c>
      <c r="D238" s="31" t="str">
        <f t="shared" si="27"/>
        <v>0</v>
      </c>
      <c r="E238" s="31" t="str">
        <f>D238</f>
        <v>0</v>
      </c>
      <c r="F238" s="32" t="str">
        <f>E238/G238</f>
        <v>0%</v>
      </c>
      <c r="G238" s="31" t="str">
        <f>C238</f>
        <v>7</v>
      </c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18" t="s">
        <v>233</v>
      </c>
      <c r="B239" s="19"/>
      <c r="C239" s="20">
        <v>2.0</v>
      </c>
      <c r="D239" s="20" t="str">
        <f>IF(B239=tech!$A$1,'Чек-лист'!C239,0)</f>
        <v>0</v>
      </c>
      <c r="E239" s="21"/>
      <c r="F239" s="22"/>
      <c r="G239" s="2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18" t="s">
        <v>234</v>
      </c>
      <c r="B240" s="19"/>
      <c r="C240" s="20">
        <v>2.0</v>
      </c>
      <c r="D240" s="20" t="str">
        <f>IF(B240=tech!$A$1,'Чек-лист'!C240,0)</f>
        <v>0</v>
      </c>
      <c r="E240" s="24"/>
      <c r="G240" s="25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18" t="s">
        <v>235</v>
      </c>
      <c r="B241" s="19"/>
      <c r="C241" s="20">
        <v>3.0</v>
      </c>
      <c r="D241" s="20" t="str">
        <f>IF(B241=tech!$A$1,'Чек-лист'!C241,0)</f>
        <v>0</v>
      </c>
      <c r="E241" s="24"/>
      <c r="G241" s="25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18" t="s">
        <v>236</v>
      </c>
      <c r="B242" s="19"/>
      <c r="C242" s="20">
        <v>4.0</v>
      </c>
      <c r="D242" s="20" t="str">
        <f>IF(B242=tech!$A$1,'Чек-лист'!C242,0)</f>
        <v>0</v>
      </c>
      <c r="E242" s="24"/>
      <c r="G242" s="25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18" t="s">
        <v>237</v>
      </c>
      <c r="B243" s="19"/>
      <c r="C243" s="20">
        <v>5.0</v>
      </c>
      <c r="D243" s="20" t="str">
        <f>IF(B243=tech!$A$1,'Чек-лист'!C243,0)</f>
        <v>0</v>
      </c>
      <c r="E243" s="24"/>
      <c r="G243" s="25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0"/>
      <c r="B244" s="26"/>
      <c r="C244" s="20"/>
      <c r="D244" s="20"/>
      <c r="E244" s="27"/>
      <c r="F244" s="11"/>
      <c r="G244" s="2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30" t="s">
        <v>238</v>
      </c>
      <c r="B245" s="30"/>
      <c r="C245" s="31" t="str">
        <f t="shared" ref="C245:D245" si="28">SUM(C246:C255)</f>
        <v>36</v>
      </c>
      <c r="D245" s="31" t="str">
        <f t="shared" si="28"/>
        <v>0</v>
      </c>
      <c r="E245" s="31" t="str">
        <f>D245</f>
        <v>0</v>
      </c>
      <c r="F245" s="32" t="str">
        <f>E245/G245</f>
        <v>0%</v>
      </c>
      <c r="G245" s="31" t="str">
        <f>C245</f>
        <v>36</v>
      </c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18" t="s">
        <v>239</v>
      </c>
      <c r="B246" s="19"/>
      <c r="C246" s="20">
        <v>1.0</v>
      </c>
      <c r="D246" s="20" t="str">
        <f>IF(B246=tech!$A$1,'Чек-лист'!C246,0)</f>
        <v>0</v>
      </c>
      <c r="E246" s="21"/>
      <c r="F246" s="22"/>
      <c r="G246" s="2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18" t="s">
        <v>240</v>
      </c>
      <c r="B247" s="19"/>
      <c r="C247" s="20">
        <v>2.0</v>
      </c>
      <c r="D247" s="20" t="str">
        <f>IF(B247=tech!$A$1,'Чек-лист'!C247,0)</f>
        <v>0</v>
      </c>
      <c r="E247" s="24"/>
      <c r="G247" s="25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18" t="s">
        <v>241</v>
      </c>
      <c r="B248" s="19"/>
      <c r="C248" s="20">
        <v>2.0</v>
      </c>
      <c r="D248" s="20" t="str">
        <f>IF(B248=tech!$A$1,'Чек-лист'!C248,0)</f>
        <v>0</v>
      </c>
      <c r="E248" s="24"/>
      <c r="G248" s="25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18" t="s">
        <v>242</v>
      </c>
      <c r="B249" s="19"/>
      <c r="C249" s="20">
        <v>3.0</v>
      </c>
      <c r="D249" s="20" t="str">
        <f>IF(B249=tech!$A$1,'Чек-лист'!C249,0)</f>
        <v>0</v>
      </c>
      <c r="E249" s="24"/>
      <c r="G249" s="25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18" t="s">
        <v>243</v>
      </c>
      <c r="B250" s="19"/>
      <c r="C250" s="20">
        <v>4.0</v>
      </c>
      <c r="D250" s="20" t="str">
        <f>IF(B250=tech!$A$1,'Чек-лист'!C250,0)</f>
        <v>0</v>
      </c>
      <c r="E250" s="24"/>
      <c r="G250" s="25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18" t="s">
        <v>244</v>
      </c>
      <c r="B251" s="19"/>
      <c r="C251" s="20">
        <v>4.0</v>
      </c>
      <c r="D251" s="20" t="str">
        <f>IF(B251=tech!$A$1,'Чек-лист'!C251,0)</f>
        <v>0</v>
      </c>
      <c r="E251" s="24"/>
      <c r="G251" s="25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18" t="s">
        <v>245</v>
      </c>
      <c r="B252" s="19"/>
      <c r="C252" s="20">
        <v>5.0</v>
      </c>
      <c r="D252" s="20" t="str">
        <f>IF(B252=tech!$A$1,'Чек-лист'!C252,0)</f>
        <v>0</v>
      </c>
      <c r="E252" s="24"/>
      <c r="G252" s="25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18" t="s">
        <v>246</v>
      </c>
      <c r="B253" s="19"/>
      <c r="C253" s="20">
        <v>5.0</v>
      </c>
      <c r="D253" s="20" t="str">
        <f>IF(B253=tech!$A$1,'Чек-лист'!C253,0)</f>
        <v>0</v>
      </c>
      <c r="E253" s="24"/>
      <c r="G253" s="25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18" t="s">
        <v>247</v>
      </c>
      <c r="B254" s="19"/>
      <c r="C254" s="20">
        <v>5.0</v>
      </c>
      <c r="D254" s="20" t="str">
        <f>IF(B254=tech!$A$1,'Чек-лист'!C254,0)</f>
        <v>0</v>
      </c>
      <c r="E254" s="24"/>
      <c r="G254" s="25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18" t="s">
        <v>248</v>
      </c>
      <c r="B255" s="19"/>
      <c r="C255" s="20">
        <v>5.0</v>
      </c>
      <c r="D255" s="20" t="str">
        <f>IF(B255=tech!$A$1,'Чек-лист'!C255,0)</f>
        <v>0</v>
      </c>
      <c r="E255" s="24"/>
      <c r="G255" s="25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0"/>
      <c r="B256" s="20"/>
      <c r="C256" s="20"/>
      <c r="D256" s="20"/>
      <c r="E256" s="27"/>
      <c r="F256" s="11"/>
      <c r="G256" s="2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48" t="s">
        <v>249</v>
      </c>
      <c r="B257" s="31"/>
      <c r="C257" s="31"/>
      <c r="D257" s="31"/>
      <c r="E257" s="49" t="str">
        <f>E11+E17+E22+E29+E40+E49+E57+E68+E74+E80+E93+E100+E111+E118+E142+E151+E165+E173+E180+E190+E212+E224+E231+E238+E245</f>
        <v>15.00</v>
      </c>
      <c r="F257" s="50"/>
      <c r="G257" s="51" t="str">
        <f>G11+G17+G22+G29+G40+G49+G57+G68+G74+G80+G93+G100+G111+G118+G142+G151+G165+G173+G180+G190+G212+G224+G231+G238+G245</f>
        <v>700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4"/>
      <c r="B258" s="4"/>
      <c r="C258" s="4"/>
      <c r="D258" s="4"/>
      <c r="E258" s="2"/>
      <c r="F258" s="4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4"/>
      <c r="B259" s="4"/>
      <c r="C259" s="4"/>
      <c r="D259" s="4"/>
      <c r="E259" s="2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4"/>
      <c r="B260" s="4"/>
      <c r="C260" s="4"/>
      <c r="D260" s="4"/>
      <c r="E260" s="2"/>
      <c r="F260" s="4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4"/>
      <c r="B261" s="4"/>
      <c r="C261" s="4"/>
      <c r="D261" s="4"/>
      <c r="E261" s="2"/>
      <c r="F261" s="4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4"/>
      <c r="B262" s="4"/>
      <c r="C262" s="4"/>
      <c r="D262" s="4"/>
      <c r="E262" s="2"/>
      <c r="F262" s="4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4"/>
      <c r="B263" s="4"/>
      <c r="C263" s="4"/>
      <c r="D263" s="4"/>
      <c r="E263" s="2"/>
      <c r="F263" s="4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4"/>
      <c r="B264" s="4"/>
      <c r="C264" s="4"/>
      <c r="D264" s="4"/>
      <c r="E264" s="2"/>
      <c r="F264" s="4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4"/>
      <c r="B265" s="4"/>
      <c r="C265" s="4"/>
      <c r="D265" s="4"/>
      <c r="E265" s="2"/>
      <c r="F265" s="4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4"/>
      <c r="B266" s="4"/>
      <c r="C266" s="4"/>
      <c r="D266" s="4"/>
      <c r="E266" s="2"/>
      <c r="F266" s="4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4"/>
      <c r="B267" s="4"/>
      <c r="C267" s="4"/>
      <c r="D267" s="4"/>
      <c r="E267" s="2"/>
      <c r="F267" s="4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4"/>
      <c r="B268" s="4"/>
      <c r="C268" s="4"/>
      <c r="D268" s="4"/>
      <c r="E268" s="2"/>
      <c r="F268" s="4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4"/>
      <c r="B269" s="4"/>
      <c r="C269" s="4"/>
      <c r="D269" s="4"/>
      <c r="E269" s="2"/>
      <c r="F269" s="4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4"/>
      <c r="B270" s="4"/>
      <c r="C270" s="4"/>
      <c r="D270" s="4"/>
      <c r="E270" s="2"/>
      <c r="F270" s="4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4"/>
      <c r="B271" s="4"/>
      <c r="C271" s="4"/>
      <c r="D271" s="4"/>
      <c r="E271" s="2"/>
      <c r="F271" s="4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4"/>
      <c r="B272" s="4"/>
      <c r="C272" s="4"/>
      <c r="D272" s="4"/>
      <c r="E272" s="2"/>
      <c r="F272" s="4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4"/>
      <c r="B273" s="4"/>
      <c r="C273" s="4"/>
      <c r="D273" s="4"/>
      <c r="E273" s="2"/>
      <c r="F273" s="4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4"/>
      <c r="B274" s="4"/>
      <c r="C274" s="4"/>
      <c r="D274" s="4"/>
      <c r="E274" s="2"/>
      <c r="F274" s="4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4"/>
      <c r="B275" s="4"/>
      <c r="C275" s="4"/>
      <c r="D275" s="4"/>
      <c r="E275" s="2"/>
      <c r="F275" s="4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4"/>
      <c r="B276" s="4"/>
      <c r="C276" s="4"/>
      <c r="D276" s="4"/>
      <c r="E276" s="2"/>
      <c r="F276" s="4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4"/>
      <c r="B277" s="4"/>
      <c r="C277" s="4"/>
      <c r="D277" s="4"/>
      <c r="E277" s="2"/>
      <c r="F277" s="4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4"/>
      <c r="B278" s="4"/>
      <c r="C278" s="4"/>
      <c r="D278" s="4"/>
      <c r="E278" s="2"/>
      <c r="F278" s="4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4"/>
      <c r="B279" s="4"/>
      <c r="C279" s="4"/>
      <c r="D279" s="4"/>
      <c r="E279" s="2"/>
      <c r="F279" s="4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4"/>
      <c r="B280" s="4"/>
      <c r="C280" s="4"/>
      <c r="D280" s="4"/>
      <c r="E280" s="2"/>
      <c r="F280" s="4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4"/>
      <c r="B281" s="4"/>
      <c r="C281" s="4"/>
      <c r="D281" s="4"/>
      <c r="E281" s="2"/>
      <c r="F281" s="4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4"/>
      <c r="B282" s="4"/>
      <c r="C282" s="4"/>
      <c r="D282" s="4"/>
      <c r="E282" s="2"/>
      <c r="F282" s="4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4"/>
      <c r="B283" s="4"/>
      <c r="C283" s="4"/>
      <c r="D283" s="4"/>
      <c r="E283" s="2"/>
      <c r="F283" s="4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4"/>
      <c r="B284" s="4"/>
      <c r="C284" s="4"/>
      <c r="D284" s="4"/>
      <c r="E284" s="2"/>
      <c r="F284" s="4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4"/>
      <c r="B285" s="4"/>
      <c r="C285" s="4"/>
      <c r="D285" s="4"/>
      <c r="E285" s="2"/>
      <c r="F285" s="4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4"/>
      <c r="B286" s="4"/>
      <c r="C286" s="4"/>
      <c r="D286" s="4"/>
      <c r="E286" s="2"/>
      <c r="F286" s="4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4"/>
      <c r="B287" s="4"/>
      <c r="C287" s="4"/>
      <c r="D287" s="4"/>
      <c r="E287" s="2"/>
      <c r="F287" s="4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4"/>
      <c r="B288" s="4"/>
      <c r="C288" s="4"/>
      <c r="D288" s="4"/>
      <c r="E288" s="2"/>
      <c r="F288" s="4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4"/>
      <c r="B289" s="4"/>
      <c r="C289" s="4"/>
      <c r="D289" s="4"/>
      <c r="E289" s="2"/>
      <c r="F289" s="4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4"/>
      <c r="B290" s="4"/>
      <c r="C290" s="4"/>
      <c r="D290" s="4"/>
      <c r="E290" s="2"/>
      <c r="F290" s="4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4"/>
      <c r="B291" s="4"/>
      <c r="C291" s="4"/>
      <c r="D291" s="4"/>
      <c r="E291" s="2"/>
      <c r="F291" s="4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4"/>
      <c r="B292" s="4"/>
      <c r="C292" s="4"/>
      <c r="D292" s="4"/>
      <c r="E292" s="2"/>
      <c r="F292" s="4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4"/>
      <c r="B293" s="4"/>
      <c r="C293" s="4"/>
      <c r="D293" s="4"/>
      <c r="E293" s="2"/>
      <c r="F293" s="4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4"/>
      <c r="B294" s="4"/>
      <c r="C294" s="4"/>
      <c r="D294" s="4"/>
      <c r="E294" s="2"/>
      <c r="F294" s="4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4"/>
      <c r="B295" s="4"/>
      <c r="C295" s="4"/>
      <c r="D295" s="4"/>
      <c r="E295" s="2"/>
      <c r="F295" s="4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4"/>
      <c r="B296" s="4"/>
      <c r="C296" s="4"/>
      <c r="D296" s="4"/>
      <c r="E296" s="2"/>
      <c r="F296" s="4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4"/>
      <c r="B297" s="4"/>
      <c r="C297" s="4"/>
      <c r="D297" s="4"/>
      <c r="E297" s="2"/>
      <c r="F297" s="4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4"/>
      <c r="B298" s="4"/>
      <c r="C298" s="4"/>
      <c r="D298" s="4"/>
      <c r="E298" s="2"/>
      <c r="F298" s="4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4"/>
      <c r="B299" s="4"/>
      <c r="C299" s="4"/>
      <c r="D299" s="4"/>
      <c r="E299" s="2"/>
      <c r="F299" s="4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4"/>
      <c r="B300" s="4"/>
      <c r="C300" s="4"/>
      <c r="D300" s="4"/>
      <c r="E300" s="2"/>
      <c r="F300" s="4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4"/>
      <c r="B301" s="4"/>
      <c r="C301" s="4"/>
      <c r="D301" s="4"/>
      <c r="E301" s="2"/>
      <c r="F301" s="4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4"/>
      <c r="B302" s="4"/>
      <c r="C302" s="4"/>
      <c r="D302" s="4"/>
      <c r="E302" s="2"/>
      <c r="F302" s="4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4"/>
      <c r="B303" s="4"/>
      <c r="C303" s="4"/>
      <c r="D303" s="4"/>
      <c r="E303" s="2"/>
      <c r="F303" s="4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4"/>
      <c r="B304" s="4"/>
      <c r="C304" s="4"/>
      <c r="D304" s="4"/>
      <c r="E304" s="2"/>
      <c r="F304" s="4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4"/>
      <c r="B305" s="4"/>
      <c r="C305" s="4"/>
      <c r="D305" s="4"/>
      <c r="E305" s="2"/>
      <c r="F305" s="4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4"/>
      <c r="B306" s="4"/>
      <c r="C306" s="4"/>
      <c r="D306" s="4"/>
      <c r="E306" s="2"/>
      <c r="F306" s="4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4"/>
      <c r="B345" s="4"/>
      <c r="C345" s="4"/>
      <c r="D345" s="4"/>
      <c r="E345" s="2"/>
      <c r="F345" s="4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0">
    <mergeCell ref="E12:G16"/>
    <mergeCell ref="E6:G9"/>
    <mergeCell ref="A10:G10"/>
    <mergeCell ref="A2:G2"/>
    <mergeCell ref="A5:G5"/>
    <mergeCell ref="A3:G3"/>
    <mergeCell ref="E18:G21"/>
    <mergeCell ref="B1:G1"/>
    <mergeCell ref="E50:G56"/>
    <mergeCell ref="E58:G67"/>
    <mergeCell ref="E30:G39"/>
    <mergeCell ref="E41:G48"/>
    <mergeCell ref="E23:G28"/>
    <mergeCell ref="E101:G108"/>
    <mergeCell ref="E109:G109"/>
    <mergeCell ref="E69:G73"/>
    <mergeCell ref="E75:G79"/>
    <mergeCell ref="E81:G85"/>
    <mergeCell ref="E87:G91"/>
    <mergeCell ref="E94:G99"/>
    <mergeCell ref="E137:G140"/>
    <mergeCell ref="A141:G141"/>
    <mergeCell ref="E181:G189"/>
    <mergeCell ref="A211:G211"/>
    <mergeCell ref="E166:G172"/>
    <mergeCell ref="E174:G179"/>
    <mergeCell ref="E119:G135"/>
    <mergeCell ref="A110:G110"/>
    <mergeCell ref="A92:G92"/>
    <mergeCell ref="E112:G117"/>
    <mergeCell ref="E143:G150"/>
    <mergeCell ref="E208:G210"/>
    <mergeCell ref="E191:G206"/>
    <mergeCell ref="E164:G164"/>
    <mergeCell ref="E152:G163"/>
    <mergeCell ref="E225:G230"/>
    <mergeCell ref="E239:G244"/>
    <mergeCell ref="E246:G256"/>
    <mergeCell ref="E232:G237"/>
    <mergeCell ref="E213:G223"/>
  </mergeCells>
  <hyperlinks>
    <hyperlink r:id="rId1" ref="B1"/>
    <hyperlink r:id="rId2" ref="A119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B7B7B7"/>
  </sheetPr>
  <sheetViews>
    <sheetView workbookViewId="0"/>
  </sheetViews>
  <sheetFormatPr customHeight="1" defaultColWidth="17.29" defaultRowHeight="15.0"/>
  <cols>
    <col customWidth="1" min="1" max="11" width="14.43"/>
  </cols>
  <sheetData>
    <row r="1" ht="15.75" customHeight="1">
      <c r="A1" s="3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1.43"/>
    <col customWidth="1" min="2" max="11" width="14.4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58.29"/>
    <col customWidth="1" min="2" max="11" width="14.43"/>
  </cols>
  <sheetData>
    <row r="1" ht="15.75" customHeight="1">
      <c r="A1" s="3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202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 t="s">
        <v>204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3" t="s">
        <v>205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" t="s">
        <v>206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3" t="s">
        <v>207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" t="s">
        <v>209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rawing r:id="rId1"/>
</worksheet>
</file>